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hn\Documents\Barling Finance Information\Budgets\2018-2019\"/>
    </mc:Choice>
  </mc:AlternateContent>
  <bookViews>
    <workbookView xWindow="0" yWindow="0" windowWidth="11490" windowHeight="4635"/>
  </bookViews>
  <sheets>
    <sheet name="Sheet1" sheetId="1" r:id="rId1"/>
  </sheets>
  <definedNames>
    <definedName name="_xlnm.Print_Area" localSheetId="0">Sheet1!$A$103:$L$137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4" i="1"/>
  <c r="I13" i="1"/>
  <c r="I78" i="1" l="1"/>
  <c r="I77" i="1"/>
  <c r="I12" i="1"/>
  <c r="K53" i="1" l="1"/>
  <c r="I55" i="1" l="1"/>
  <c r="I46" i="1"/>
  <c r="E46" i="1"/>
  <c r="I71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44" i="1"/>
  <c r="I43" i="1"/>
  <c r="I79" i="1"/>
  <c r="I76" i="1"/>
  <c r="I75" i="1"/>
  <c r="I74" i="1"/>
  <c r="I73" i="1"/>
  <c r="I72" i="1"/>
  <c r="I70" i="1"/>
  <c r="I69" i="1"/>
  <c r="I68" i="1"/>
  <c r="I67" i="1"/>
  <c r="I66" i="1"/>
  <c r="I65" i="1"/>
  <c r="I64" i="1"/>
  <c r="I63" i="1"/>
  <c r="I62" i="1"/>
  <c r="I60" i="1"/>
  <c r="I59" i="1"/>
  <c r="I58" i="1"/>
  <c r="I57" i="1"/>
  <c r="I53" i="1"/>
  <c r="I52" i="1"/>
  <c r="I51" i="1"/>
  <c r="I49" i="1"/>
  <c r="I47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K17" i="1"/>
  <c r="G99" i="1"/>
  <c r="I99" i="1" l="1"/>
  <c r="K119" i="1"/>
  <c r="E119" i="1"/>
  <c r="E99" i="1" l="1"/>
  <c r="F99" i="1" l="1"/>
  <c r="K99" i="1" l="1"/>
  <c r="K124" i="1" s="1"/>
  <c r="H99" i="1"/>
  <c r="K108" i="1" s="1"/>
  <c r="K112" i="1" s="1"/>
  <c r="K120" i="1" l="1"/>
  <c r="K125" i="1" s="1"/>
</calcChain>
</file>

<file path=xl/sharedStrings.xml><?xml version="1.0" encoding="utf-8"?>
<sst xmlns="http://schemas.openxmlformats.org/spreadsheetml/2006/main" count="208" uniqueCount="156">
  <si>
    <t>Barling Magna Parish Council</t>
  </si>
  <si>
    <t>£</t>
  </si>
  <si>
    <t>Misc</t>
  </si>
  <si>
    <t>Stationery</t>
  </si>
  <si>
    <t>Subscriptions</t>
  </si>
  <si>
    <t>Telephone</t>
  </si>
  <si>
    <t>Bank Charges</t>
  </si>
  <si>
    <t>Actual</t>
  </si>
  <si>
    <t>Estimate</t>
  </si>
  <si>
    <t>Total</t>
  </si>
  <si>
    <t>2015/2016</t>
  </si>
  <si>
    <t>Newsletter</t>
  </si>
  <si>
    <t>Postage</t>
  </si>
  <si>
    <t>PA System</t>
  </si>
  <si>
    <t>Web Support</t>
  </si>
  <si>
    <t>Internal Audit</t>
  </si>
  <si>
    <t>Christmas Hampers</t>
  </si>
  <si>
    <t>External Auditor</t>
  </si>
  <si>
    <t>Reference Books</t>
  </si>
  <si>
    <t>Training</t>
  </si>
  <si>
    <t>Citizen of the Year</t>
  </si>
  <si>
    <t>Playspace - Annual Inspection</t>
  </si>
  <si>
    <t>Lighting - Power</t>
  </si>
  <si>
    <t>Lighting - Repairs</t>
  </si>
  <si>
    <t>Village Hall - Repairs</t>
  </si>
  <si>
    <t>Village Hall - Water/Sewage</t>
  </si>
  <si>
    <t>Village Hall - Power</t>
  </si>
  <si>
    <t>Village Hall - Rates</t>
  </si>
  <si>
    <t>Village Hall - Cleaning Materials</t>
  </si>
  <si>
    <t>Village Hall - Insurance</t>
  </si>
  <si>
    <t>Wildlife Reserve - Bins</t>
  </si>
  <si>
    <t>Wildlife Reserve - Mileage</t>
  </si>
  <si>
    <t>Wildlife Reserve - Water</t>
  </si>
  <si>
    <t>Wildlife Reserve - Misc</t>
  </si>
  <si>
    <t>Wildlife Reserve - Petrol/Diesel</t>
  </si>
  <si>
    <t>Wildlife Reserve - Tools</t>
  </si>
  <si>
    <t>Wildlife Reserve - Tractor/Mower</t>
  </si>
  <si>
    <t>Wildlife Reserve - Stationery</t>
  </si>
  <si>
    <t>Wildlife Reserve - Servicing</t>
  </si>
  <si>
    <t>Wildlife Reserve - Bicycle Rack</t>
  </si>
  <si>
    <t>Staff Pension</t>
  </si>
  <si>
    <t>Data Protection</t>
  </si>
  <si>
    <t>Lighting - Legal Costs</t>
  </si>
  <si>
    <t>Village Hall - Periodic/PAT Testing</t>
  </si>
  <si>
    <t>Village Hall - Asbestos/Fire Risk Survey</t>
  </si>
  <si>
    <t>Wildlife Reserve - Planning Application</t>
  </si>
  <si>
    <t>Wildlife Reserve - Trailer</t>
  </si>
  <si>
    <t>B</t>
  </si>
  <si>
    <t>C</t>
  </si>
  <si>
    <t>D</t>
  </si>
  <si>
    <t>E</t>
  </si>
  <si>
    <t>Wildlife Reserve - Legal Costs</t>
  </si>
  <si>
    <t>Provision for Election</t>
  </si>
  <si>
    <t>Accounting Software Licence</t>
  </si>
  <si>
    <t>Hall Rental</t>
  </si>
  <si>
    <t>Risk Management Software</t>
  </si>
  <si>
    <t>Land Purchase</t>
  </si>
  <si>
    <t>Village Hall - Ceiling/RSJ Survey</t>
  </si>
  <si>
    <t>Village Hall - Stationery/Postage</t>
  </si>
  <si>
    <t>Wildlife Reserve - Fencing</t>
  </si>
  <si>
    <t>Wildlife Reserve - Flood Risk Assess</t>
  </si>
  <si>
    <t>F</t>
  </si>
  <si>
    <t>Notice Boards</t>
  </si>
  <si>
    <t>Memorial Bench</t>
  </si>
  <si>
    <t>Councillor Allowances</t>
  </si>
  <si>
    <t>Wildlife Reserve - Tree Inspection</t>
  </si>
  <si>
    <t>2016/2017</t>
  </si>
  <si>
    <t>G</t>
  </si>
  <si>
    <t>2017/2018</t>
  </si>
  <si>
    <t>Staff Pension Fine</t>
  </si>
  <si>
    <t>HMRC Penalty</t>
  </si>
  <si>
    <t>Legal Costs</t>
  </si>
  <si>
    <t>Village Hall - Survey Fees</t>
  </si>
  <si>
    <t>Wildlife Reserve - Teddy Bear's Picnic</t>
  </si>
  <si>
    <t>Lighting - Identification Process</t>
  </si>
  <si>
    <t>Village hall - Refurbishment</t>
  </si>
  <si>
    <t>Recommended Precept</t>
  </si>
  <si>
    <t>*</t>
  </si>
  <si>
    <t>LCTS Grant</t>
  </si>
  <si>
    <t>Estimated expenditure for the year</t>
  </si>
  <si>
    <t>Locum Clerk</t>
  </si>
  <si>
    <t>Mileage/Parking (Clerk &amp; Training Courses)</t>
  </si>
  <si>
    <t>A</t>
  </si>
  <si>
    <t>Draft budget</t>
  </si>
  <si>
    <t>7 months to</t>
  </si>
  <si>
    <t>5 months to</t>
  </si>
  <si>
    <t>Village Hall</t>
  </si>
  <si>
    <t>Village Hall - Inspection Work</t>
  </si>
  <si>
    <t>Village Hall - Gas</t>
  </si>
  <si>
    <t>Fire Extinguisher Maintenance (Hall)</t>
  </si>
  <si>
    <t>Administration</t>
  </si>
  <si>
    <t>Playspace</t>
  </si>
  <si>
    <t>Bus shelters</t>
  </si>
  <si>
    <t>Councillor allowances</t>
  </si>
  <si>
    <t>Wildlife Reserve</t>
  </si>
  <si>
    <t>Empty bins</t>
  </si>
  <si>
    <t>Village Hall - Mow Lawn + trimming</t>
  </si>
  <si>
    <t>Street lighting</t>
  </si>
  <si>
    <t>Public Works Loan Board</t>
  </si>
  <si>
    <t>Insurance (Council, not hall)</t>
  </si>
  <si>
    <t>2017/18</t>
  </si>
  <si>
    <t>Notes</t>
  </si>
  <si>
    <t>Laptop and laser printer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</si>
  <si>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</si>
  <si>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</si>
  <si>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</si>
  <si>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</si>
  <si>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</si>
  <si>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</si>
  <si>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</si>
  <si>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</si>
  <si>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</si>
  <si>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Bus Shelter Repairs or Replacement</t>
  </si>
  <si>
    <t>j</t>
  </si>
  <si>
    <t>k</t>
  </si>
  <si>
    <t>l</t>
  </si>
  <si>
    <t>*     5% Increase</t>
  </si>
  <si>
    <t>2018/2019</t>
  </si>
  <si>
    <t>First</t>
  </si>
  <si>
    <t>Expenditure (excluding VAT)</t>
  </si>
  <si>
    <t>Estimated lettings income for the year to 31st March 2019</t>
  </si>
  <si>
    <t>Explanations of the formulas for calculating will be available at the Finance Committee meeting</t>
  </si>
  <si>
    <t xml:space="preserve">Assumed to rise by 3% to offset inflation </t>
  </si>
  <si>
    <t>The Council's laptop has some failed keys and we rely currently for printing on a loaned laser printer</t>
  </si>
  <si>
    <t xml:space="preserve">d </t>
  </si>
  <si>
    <t>Insurance costs assumed to rise by 5%</t>
  </si>
  <si>
    <t>The clerk's CiLCA course is assumed to be completed by 30.6.18.  A budget for training  is good practice for a council</t>
  </si>
  <si>
    <t>Necessary to support Council's wish to make changes to the lease of the Wildlife Reserve and possibly the Parry</t>
  </si>
  <si>
    <t>Assumes replacement of Mucking Hall shelter in 2017/18 and minor repairs to one other in 2018/19</t>
  </si>
  <si>
    <t>Set for the council term to 31.3.19. Assumes 4 councillors claiming</t>
  </si>
  <si>
    <t>A modest amount to cover minor repairs and renewals</t>
  </si>
  <si>
    <t>Draft Precept Calculation for the year to 31 March 2019</t>
  </si>
  <si>
    <t>First draft Budget for the year to 31 March 2019</t>
  </si>
  <si>
    <t>Bank Balance as at 31st October 2017</t>
  </si>
  <si>
    <t>Playspace - Mow Lawn, bins and visits</t>
  </si>
  <si>
    <t xml:space="preserve">Village Hall - Manager </t>
  </si>
  <si>
    <t>Village Hall - Telephone</t>
  </si>
  <si>
    <t xml:space="preserve">See hall </t>
  </si>
  <si>
    <t>Wildlife Reserve - Fire Ext maintenance</t>
  </si>
  <si>
    <t>Village Hall - Alarm maintenance</t>
  </si>
  <si>
    <t>These budgets will rise substantially now the hall works are completed but we cannot say with certainty by how much</t>
  </si>
  <si>
    <t>**</t>
  </si>
  <si>
    <t>Donation to good causes</t>
  </si>
  <si>
    <t>Add:  estimated VAT claims due for refund before 31 March 2018</t>
  </si>
  <si>
    <t>Less: estimated Expenditure for 5 months to 31 March 2018</t>
  </si>
  <si>
    <t>Add: estimated lettings income for the year to 31 March 2018</t>
  </si>
  <si>
    <t>This version dated 14.11.17</t>
  </si>
  <si>
    <t>Estimated Bank Balance as at 31st March 2018</t>
  </si>
  <si>
    <t>PAT testing has been done by Cllr Edmunds as a volunteer but it would be prudent to budget for this</t>
  </si>
  <si>
    <t>Clerk Salary incl employer's NI</t>
  </si>
  <si>
    <t>**  Estimate (we will be notified shortly)</t>
  </si>
  <si>
    <t>BARLING MAGNA PARISH COUNCIL</t>
  </si>
  <si>
    <t>Final Projected Balance at 31st March 2019</t>
  </si>
  <si>
    <t>This draft uses the same general layout as previously. It includes items from past budgets, for information.</t>
  </si>
  <si>
    <t>This version dated 14 November 2017</t>
  </si>
  <si>
    <t>The general approach has been to assume all likely costs at the highest level but make minimal assumptions about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</si>
</sst>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1" fontId="0" fillId="0" borderId="0" xfId="0" applyNumberFormat="1"/>
    <xf numFmtId="41" fontId="0" fillId="0" borderId="0" xfId="0" applyNumberFormat="1" applyAlignment="1">
      <alignment horizontal="center"/>
    </xf>
    <xf numFmtId="41" fontId="0" fillId="0" borderId="0" xfId="0" applyNumberFormat="1" applyBorder="1"/>
    <xf numFmtId="41" fontId="0" fillId="0" borderId="1" xfId="0" applyNumberFormat="1" applyBorder="1"/>
    <xf numFmtId="41" fontId="1" fillId="0" borderId="0" xfId="0" applyNumberFormat="1" applyFont="1" applyAlignment="1">
      <alignment horizontal="center"/>
    </xf>
    <xf numFmtId="41" fontId="2" fillId="0" borderId="0" xfId="0" applyNumberFormat="1" applyFont="1"/>
    <xf numFmtId="41" fontId="3" fillId="0" borderId="0" xfId="0" applyNumberFormat="1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164" fontId="1" fillId="0" borderId="2" xfId="0" applyNumberFormat="1" applyFont="1" applyBorder="1"/>
    <xf numFmtId="0" fontId="5" fillId="0" borderId="0" xfId="0" applyFont="1"/>
    <xf numFmtId="41" fontId="3" fillId="2" borderId="0" xfId="0" applyNumberFormat="1" applyFont="1" applyFill="1"/>
    <xf numFmtId="41" fontId="0" fillId="2" borderId="0" xfId="0" applyNumberFormat="1" applyFill="1"/>
    <xf numFmtId="0" fontId="0" fillId="2" borderId="0" xfId="0" applyFill="1"/>
    <xf numFmtId="164" fontId="1" fillId="2" borderId="0" xfId="0" applyNumberFormat="1" applyFont="1" applyFill="1"/>
    <xf numFmtId="41" fontId="0" fillId="0" borderId="0" xfId="0" applyNumberFormat="1" applyFill="1"/>
    <xf numFmtId="0" fontId="0" fillId="0" borderId="0" xfId="0" applyFill="1"/>
    <xf numFmtId="0" fontId="6" fillId="0" borderId="0" xfId="0" applyFont="1"/>
    <xf numFmtId="43" fontId="0" fillId="0" borderId="0" xfId="0" applyNumberFormat="1"/>
    <xf numFmtId="41" fontId="3" fillId="0" borderId="0" xfId="0" applyNumberFormat="1" applyFont="1" applyFill="1"/>
    <xf numFmtId="0" fontId="7" fillId="0" borderId="0" xfId="0" applyFont="1" applyAlignment="1">
      <alignment horizontal="center"/>
    </xf>
    <xf numFmtId="41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41" fontId="7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41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41" fontId="1" fillId="0" borderId="0" xfId="0" applyNumberFormat="1" applyFont="1"/>
    <xf numFmtId="41" fontId="1" fillId="0" borderId="0" xfId="0" applyNumberFormat="1" applyFont="1" applyFill="1"/>
    <xf numFmtId="41" fontId="1" fillId="2" borderId="0" xfId="0" applyNumberFormat="1" applyFont="1" applyFill="1"/>
    <xf numFmtId="41" fontId="9" fillId="0" borderId="0" xfId="0" applyNumberFormat="1" applyFont="1"/>
    <xf numFmtId="41" fontId="10" fillId="0" borderId="0" xfId="0" applyNumberFormat="1" applyFont="1"/>
    <xf numFmtId="41" fontId="10" fillId="2" borderId="0" xfId="0" applyNumberFormat="1" applyFont="1" applyFill="1"/>
    <xf numFmtId="41" fontId="1" fillId="0" borderId="0" xfId="0" applyNumberFormat="1" applyFont="1" applyBorder="1"/>
    <xf numFmtId="165" fontId="1" fillId="0" borderId="0" xfId="1" applyNumberFormat="1" applyFont="1" applyBorder="1"/>
    <xf numFmtId="41" fontId="1" fillId="0" borderId="3" xfId="0" applyNumberFormat="1" applyFont="1" applyBorder="1"/>
    <xf numFmtId="41" fontId="1" fillId="0" borderId="1" xfId="0" applyNumberFormat="1" applyFont="1" applyBorder="1"/>
    <xf numFmtId="41" fontId="10" fillId="0" borderId="2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tabSelected="1" view="pageLayout" zoomScaleNormal="100" workbookViewId="0">
      <selection activeCell="L152" sqref="A1:L152"/>
    </sheetView>
  </sheetViews>
  <sheetFormatPr defaultRowHeight="15" x14ac:dyDescent="0.25"/>
  <cols>
    <col min="1" max="1" width="3.28515625" customWidth="1"/>
    <col min="2" max="2" width="18.28515625" customWidth="1"/>
    <col min="3" max="3" width="19" customWidth="1"/>
    <col min="4" max="4" width="2.7109375" customWidth="1"/>
    <col min="5" max="5" width="10.7109375" customWidth="1"/>
    <col min="6" max="6" width="12" customWidth="1"/>
    <col min="7" max="7" width="13.42578125" customWidth="1"/>
    <col min="8" max="8" width="12.140625" customWidth="1"/>
    <col min="9" max="9" width="10.7109375" customWidth="1"/>
    <col min="10" max="10" width="2.7109375" customWidth="1"/>
    <col min="11" max="11" width="10.7109375" style="1" customWidth="1"/>
    <col min="12" max="12" width="10.140625" style="2" customWidth="1"/>
    <col min="13" max="13" width="10.7109375" customWidth="1"/>
    <col min="14" max="14" width="11.85546875" customWidth="1"/>
    <col min="15" max="15" width="10.7109375" customWidth="1"/>
  </cols>
  <sheetData>
    <row r="1" spans="1:15" ht="15.75" x14ac:dyDescent="0.25">
      <c r="A1" s="23" t="s">
        <v>151</v>
      </c>
    </row>
    <row r="2" spans="1:15" x14ac:dyDescent="0.25">
      <c r="A2" s="1"/>
    </row>
    <row r="3" spans="1:15" ht="15.75" x14ac:dyDescent="0.25">
      <c r="A3" s="23" t="s">
        <v>132</v>
      </c>
      <c r="G3" s="1" t="s">
        <v>146</v>
      </c>
    </row>
    <row r="4" spans="1:15" x14ac:dyDescent="0.25">
      <c r="A4" s="1"/>
      <c r="O4" s="2"/>
    </row>
    <row r="5" spans="1:15" x14ac:dyDescent="0.25">
      <c r="A5" s="1"/>
      <c r="B5" s="2" t="s">
        <v>82</v>
      </c>
      <c r="E5" s="2" t="s">
        <v>47</v>
      </c>
      <c r="F5" s="2" t="s">
        <v>48</v>
      </c>
      <c r="G5" s="2" t="s">
        <v>49</v>
      </c>
      <c r="H5" s="2" t="s">
        <v>50</v>
      </c>
      <c r="I5" s="2" t="s">
        <v>61</v>
      </c>
      <c r="J5" s="2"/>
      <c r="K5" s="3" t="s">
        <v>67</v>
      </c>
      <c r="M5" s="2"/>
    </row>
    <row r="6" spans="1:15" x14ac:dyDescent="0.25">
      <c r="A6" s="1"/>
      <c r="E6" s="29"/>
      <c r="F6" s="29"/>
      <c r="G6" s="30" t="s">
        <v>84</v>
      </c>
      <c r="H6" s="30" t="s">
        <v>85</v>
      </c>
      <c r="I6" s="30" t="s">
        <v>9</v>
      </c>
      <c r="J6" s="29"/>
      <c r="K6" s="30" t="s">
        <v>118</v>
      </c>
      <c r="L6" s="31"/>
    </row>
    <row r="7" spans="1:15" x14ac:dyDescent="0.25">
      <c r="B7" s="3"/>
      <c r="C7" s="1"/>
      <c r="D7" s="1"/>
      <c r="E7" s="30" t="s">
        <v>10</v>
      </c>
      <c r="F7" s="30" t="s">
        <v>66</v>
      </c>
      <c r="G7" s="32">
        <v>43039</v>
      </c>
      <c r="H7" s="32">
        <v>43190</v>
      </c>
      <c r="I7" s="32" t="s">
        <v>68</v>
      </c>
      <c r="J7" s="29"/>
      <c r="K7" s="33" t="s">
        <v>83</v>
      </c>
      <c r="L7" s="26"/>
    </row>
    <row r="8" spans="1:15" x14ac:dyDescent="0.25">
      <c r="B8" s="1"/>
      <c r="C8" s="1"/>
      <c r="D8" s="1"/>
      <c r="E8" s="30" t="s">
        <v>7</v>
      </c>
      <c r="F8" s="30" t="s">
        <v>7</v>
      </c>
      <c r="G8" s="32" t="s">
        <v>7</v>
      </c>
      <c r="H8" s="32" t="s">
        <v>8</v>
      </c>
      <c r="I8" s="32" t="s">
        <v>8</v>
      </c>
      <c r="J8" s="29"/>
      <c r="K8" s="34" t="s">
        <v>117</v>
      </c>
      <c r="L8" s="32" t="s">
        <v>101</v>
      </c>
    </row>
    <row r="9" spans="1:15" x14ac:dyDescent="0.25">
      <c r="A9" s="16" t="s">
        <v>119</v>
      </c>
      <c r="C9" s="1"/>
      <c r="D9" s="3"/>
      <c r="E9" s="3" t="s">
        <v>1</v>
      </c>
      <c r="F9" s="3" t="s">
        <v>1</v>
      </c>
      <c r="G9" s="3" t="s">
        <v>1</v>
      </c>
      <c r="H9" s="3" t="s">
        <v>1</v>
      </c>
      <c r="I9" s="3" t="s">
        <v>1</v>
      </c>
      <c r="J9" s="22"/>
      <c r="K9" s="8" t="s">
        <v>1</v>
      </c>
    </row>
    <row r="10" spans="1:15" x14ac:dyDescent="0.25">
      <c r="D10" s="5"/>
      <c r="E10" s="4"/>
      <c r="G10" s="4"/>
      <c r="H10" s="4"/>
      <c r="I10" s="4"/>
      <c r="J10" s="19"/>
      <c r="K10" s="35"/>
    </row>
    <row r="11" spans="1:15" x14ac:dyDescent="0.25">
      <c r="A11" s="16" t="s">
        <v>90</v>
      </c>
      <c r="D11" s="5"/>
      <c r="E11" s="4"/>
      <c r="G11" s="4"/>
      <c r="H11" s="4"/>
      <c r="I11" s="4"/>
      <c r="J11" s="19"/>
      <c r="K11" s="35"/>
    </row>
    <row r="12" spans="1:15" x14ac:dyDescent="0.25">
      <c r="B12" t="s">
        <v>149</v>
      </c>
      <c r="D12" s="5"/>
      <c r="E12" s="4">
        <v>7880</v>
      </c>
      <c r="F12" s="4">
        <v>9899</v>
      </c>
      <c r="G12" s="21">
        <v>5500</v>
      </c>
      <c r="H12" s="21">
        <v>3273</v>
      </c>
      <c r="I12" s="21">
        <f>SUM(G12:H12)</f>
        <v>8773</v>
      </c>
      <c r="J12" s="19"/>
      <c r="K12" s="36">
        <v>9084</v>
      </c>
      <c r="L12" s="2" t="s">
        <v>103</v>
      </c>
    </row>
    <row r="13" spans="1:15" x14ac:dyDescent="0.25">
      <c r="B13" t="s">
        <v>40</v>
      </c>
      <c r="D13" s="5"/>
      <c r="E13" s="4">
        <v>1852</v>
      </c>
      <c r="F13" s="4">
        <v>0</v>
      </c>
      <c r="G13" s="4">
        <v>0</v>
      </c>
      <c r="H13" s="4">
        <v>702</v>
      </c>
      <c r="I13" s="21">
        <f t="shared" ref="I13:I23" si="0">SUM(G13:H13)</f>
        <v>702</v>
      </c>
      <c r="J13" s="19"/>
      <c r="K13" s="35">
        <v>1807</v>
      </c>
      <c r="L13" s="2" t="s">
        <v>103</v>
      </c>
    </row>
    <row r="14" spans="1:15" x14ac:dyDescent="0.25">
      <c r="B14" t="s">
        <v>69</v>
      </c>
      <c r="D14" s="5"/>
      <c r="E14" s="4">
        <v>0</v>
      </c>
      <c r="F14" s="4">
        <v>200</v>
      </c>
      <c r="G14" s="4">
        <v>0</v>
      </c>
      <c r="H14" s="4">
        <v>120</v>
      </c>
      <c r="I14" s="21">
        <f t="shared" si="0"/>
        <v>120</v>
      </c>
      <c r="J14" s="19"/>
      <c r="K14" s="35">
        <v>0</v>
      </c>
    </row>
    <row r="15" spans="1:15" x14ac:dyDescent="0.25">
      <c r="B15" t="s">
        <v>80</v>
      </c>
      <c r="D15" s="5"/>
      <c r="E15" s="4">
        <v>0</v>
      </c>
      <c r="F15" s="4">
        <v>1969</v>
      </c>
      <c r="G15" s="4">
        <v>520</v>
      </c>
      <c r="H15" s="4">
        <v>0</v>
      </c>
      <c r="I15" s="21">
        <f t="shared" si="0"/>
        <v>520</v>
      </c>
      <c r="J15" s="19"/>
      <c r="K15" s="35">
        <v>0</v>
      </c>
    </row>
    <row r="16" spans="1:15" x14ac:dyDescent="0.25">
      <c r="B16" t="s">
        <v>70</v>
      </c>
      <c r="D16" s="5"/>
      <c r="E16" s="4">
        <v>0</v>
      </c>
      <c r="F16" s="4">
        <v>800</v>
      </c>
      <c r="G16" s="4">
        <v>0</v>
      </c>
      <c r="H16" s="4">
        <v>0</v>
      </c>
      <c r="I16" s="21">
        <f t="shared" si="0"/>
        <v>0</v>
      </c>
      <c r="J16" s="19"/>
      <c r="K16" s="35">
        <v>0</v>
      </c>
    </row>
    <row r="17" spans="2:12" x14ac:dyDescent="0.25">
      <c r="B17" t="s">
        <v>3</v>
      </c>
      <c r="D17" s="4"/>
      <c r="E17" s="4">
        <v>746</v>
      </c>
      <c r="F17" s="4">
        <v>268</v>
      </c>
      <c r="G17" s="4">
        <v>210</v>
      </c>
      <c r="H17" s="21">
        <v>150</v>
      </c>
      <c r="I17" s="21">
        <f t="shared" si="0"/>
        <v>360</v>
      </c>
      <c r="J17" s="19"/>
      <c r="K17" s="35">
        <f>I17+(I17*0.03)</f>
        <v>370.8</v>
      </c>
      <c r="L17" s="2" t="s">
        <v>104</v>
      </c>
    </row>
    <row r="18" spans="2:12" x14ac:dyDescent="0.25">
      <c r="B18" t="s">
        <v>102</v>
      </c>
      <c r="D18" s="4"/>
      <c r="E18" s="4">
        <v>0</v>
      </c>
      <c r="F18" s="21">
        <v>0</v>
      </c>
      <c r="G18" s="4">
        <v>0</v>
      </c>
      <c r="H18" s="4">
        <v>0</v>
      </c>
      <c r="I18" s="21">
        <f t="shared" si="0"/>
        <v>0</v>
      </c>
      <c r="J18" s="19"/>
      <c r="K18" s="35">
        <v>750</v>
      </c>
      <c r="L18" s="2" t="s">
        <v>105</v>
      </c>
    </row>
    <row r="19" spans="2:12" x14ac:dyDescent="0.25">
      <c r="B19" t="s">
        <v>11</v>
      </c>
      <c r="D19" s="4"/>
      <c r="E19" s="4">
        <v>152</v>
      </c>
      <c r="F19" s="4">
        <v>174</v>
      </c>
      <c r="G19" s="4">
        <v>114</v>
      </c>
      <c r="H19" s="4">
        <v>103</v>
      </c>
      <c r="I19" s="21">
        <f t="shared" si="0"/>
        <v>217</v>
      </c>
      <c r="J19" s="19"/>
      <c r="K19" s="35">
        <v>157</v>
      </c>
      <c r="L19" s="2" t="s">
        <v>104</v>
      </c>
    </row>
    <row r="20" spans="2:12" x14ac:dyDescent="0.25">
      <c r="B20" t="s">
        <v>4</v>
      </c>
      <c r="D20" s="4"/>
      <c r="E20" s="4">
        <v>517</v>
      </c>
      <c r="F20" s="4">
        <v>260</v>
      </c>
      <c r="G20" s="21">
        <v>596</v>
      </c>
      <c r="H20" s="4">
        <v>0</v>
      </c>
      <c r="I20" s="21">
        <f t="shared" si="0"/>
        <v>596</v>
      </c>
      <c r="J20" s="19"/>
      <c r="K20" s="35">
        <v>614</v>
      </c>
      <c r="L20" s="2" t="s">
        <v>104</v>
      </c>
    </row>
    <row r="21" spans="2:12" x14ac:dyDescent="0.25">
      <c r="B21" t="s">
        <v>12</v>
      </c>
      <c r="D21" s="4"/>
      <c r="E21" s="4">
        <v>69</v>
      </c>
      <c r="F21" s="4">
        <v>108</v>
      </c>
      <c r="G21" s="4">
        <v>77.45</v>
      </c>
      <c r="H21" s="4">
        <v>50</v>
      </c>
      <c r="I21" s="21">
        <f t="shared" si="0"/>
        <v>127.45</v>
      </c>
      <c r="J21" s="19"/>
      <c r="K21" s="35">
        <v>131</v>
      </c>
      <c r="L21" s="2" t="s">
        <v>104</v>
      </c>
    </row>
    <row r="22" spans="2:12" x14ac:dyDescent="0.25">
      <c r="B22" t="s">
        <v>81</v>
      </c>
      <c r="D22" s="4"/>
      <c r="E22" s="4">
        <v>230</v>
      </c>
      <c r="F22" s="4">
        <v>275</v>
      </c>
      <c r="G22" s="4">
        <v>220</v>
      </c>
      <c r="H22" s="27">
        <v>200</v>
      </c>
      <c r="I22" s="21">
        <f t="shared" si="0"/>
        <v>420</v>
      </c>
      <c r="J22" s="19"/>
      <c r="K22" s="35">
        <v>240</v>
      </c>
    </row>
    <row r="23" spans="2:12" x14ac:dyDescent="0.25">
      <c r="B23" t="s">
        <v>5</v>
      </c>
      <c r="D23" s="4"/>
      <c r="E23" s="4">
        <v>592</v>
      </c>
      <c r="F23" s="4">
        <v>113</v>
      </c>
      <c r="G23" s="4">
        <v>0</v>
      </c>
      <c r="H23" s="4">
        <v>0</v>
      </c>
      <c r="I23" s="21">
        <f t="shared" si="0"/>
        <v>0</v>
      </c>
      <c r="J23" s="19"/>
      <c r="K23" s="35">
        <v>0</v>
      </c>
      <c r="L23" s="28" t="s">
        <v>137</v>
      </c>
    </row>
    <row r="24" spans="2:12" x14ac:dyDescent="0.25">
      <c r="B24" t="s">
        <v>2</v>
      </c>
      <c r="D24" s="4"/>
      <c r="E24" s="4">
        <v>56</v>
      </c>
      <c r="F24" s="4">
        <v>485</v>
      </c>
      <c r="G24" s="4">
        <v>38</v>
      </c>
      <c r="H24" s="4">
        <v>25</v>
      </c>
      <c r="I24" s="4">
        <f t="shared" ref="I24:I83" si="1">SUM(G24:H24)</f>
        <v>63</v>
      </c>
      <c r="J24" s="19"/>
      <c r="K24" s="35">
        <v>100</v>
      </c>
    </row>
    <row r="25" spans="2:12" x14ac:dyDescent="0.25">
      <c r="B25" t="s">
        <v>99</v>
      </c>
      <c r="D25" s="4"/>
      <c r="E25" s="4">
        <v>2305</v>
      </c>
      <c r="F25" s="4">
        <v>2285</v>
      </c>
      <c r="G25" s="4">
        <v>2383</v>
      </c>
      <c r="H25" s="21">
        <v>0</v>
      </c>
      <c r="I25" s="4">
        <f t="shared" si="1"/>
        <v>2383</v>
      </c>
      <c r="J25" s="19"/>
      <c r="K25" s="35">
        <v>2500</v>
      </c>
      <c r="L25" s="2" t="s">
        <v>106</v>
      </c>
    </row>
    <row r="26" spans="2:12" x14ac:dyDescent="0.25">
      <c r="B26" t="s">
        <v>15</v>
      </c>
      <c r="D26" s="4"/>
      <c r="E26" s="4">
        <v>310</v>
      </c>
      <c r="F26" s="4">
        <v>1828</v>
      </c>
      <c r="G26" s="4">
        <v>420</v>
      </c>
      <c r="H26" s="4">
        <v>0</v>
      </c>
      <c r="I26" s="4">
        <f t="shared" si="1"/>
        <v>420</v>
      </c>
      <c r="J26" s="19"/>
      <c r="K26" s="35">
        <v>432</v>
      </c>
      <c r="L26" s="2" t="s">
        <v>104</v>
      </c>
    </row>
    <row r="27" spans="2:12" x14ac:dyDescent="0.25">
      <c r="B27" t="s">
        <v>89</v>
      </c>
      <c r="D27" s="4"/>
      <c r="E27" s="4">
        <v>0</v>
      </c>
      <c r="F27" s="4">
        <v>0</v>
      </c>
      <c r="G27" s="4">
        <v>393</v>
      </c>
      <c r="H27" s="4">
        <v>0</v>
      </c>
      <c r="I27" s="4">
        <f t="shared" si="1"/>
        <v>393</v>
      </c>
      <c r="J27" s="19"/>
      <c r="K27" s="35">
        <v>404</v>
      </c>
      <c r="L27" s="2" t="s">
        <v>104</v>
      </c>
    </row>
    <row r="28" spans="2:12" x14ac:dyDescent="0.25">
      <c r="B28" t="s">
        <v>142</v>
      </c>
      <c r="D28" s="4"/>
      <c r="E28" s="4">
        <v>1400</v>
      </c>
      <c r="F28" s="4">
        <v>275</v>
      </c>
      <c r="G28" s="4">
        <v>263</v>
      </c>
      <c r="H28" s="4">
        <v>0</v>
      </c>
      <c r="I28" s="4">
        <f t="shared" si="1"/>
        <v>263</v>
      </c>
      <c r="J28" s="19"/>
      <c r="K28" s="35">
        <v>300</v>
      </c>
      <c r="L28" s="2" t="s">
        <v>115</v>
      </c>
    </row>
    <row r="29" spans="2:12" x14ac:dyDescent="0.25">
      <c r="B29" t="s">
        <v>53</v>
      </c>
      <c r="D29" s="4"/>
      <c r="E29" s="4">
        <v>225</v>
      </c>
      <c r="F29" s="4">
        <v>195</v>
      </c>
      <c r="G29" s="4">
        <v>283</v>
      </c>
      <c r="H29" s="4">
        <v>0</v>
      </c>
      <c r="I29" s="4">
        <f t="shared" si="1"/>
        <v>283</v>
      </c>
      <c r="J29" s="19"/>
      <c r="K29" s="35">
        <v>291</v>
      </c>
      <c r="L29" s="2" t="s">
        <v>104</v>
      </c>
    </row>
    <row r="30" spans="2:12" x14ac:dyDescent="0.25">
      <c r="B30" t="s">
        <v>13</v>
      </c>
      <c r="D30" s="4"/>
      <c r="E30" s="4">
        <v>0</v>
      </c>
      <c r="F30" s="4">
        <v>0</v>
      </c>
      <c r="G30" s="21">
        <v>0</v>
      </c>
      <c r="H30" s="21">
        <v>0</v>
      </c>
      <c r="I30" s="21">
        <f t="shared" si="1"/>
        <v>0</v>
      </c>
      <c r="J30" s="19"/>
      <c r="K30" s="35">
        <v>0</v>
      </c>
    </row>
    <row r="31" spans="2:12" x14ac:dyDescent="0.25">
      <c r="B31" t="s">
        <v>14</v>
      </c>
      <c r="D31" s="4"/>
      <c r="E31" s="4">
        <v>407</v>
      </c>
      <c r="F31" s="4">
        <v>385</v>
      </c>
      <c r="G31" s="4">
        <v>45</v>
      </c>
      <c r="H31" s="21">
        <v>400</v>
      </c>
      <c r="I31" s="4">
        <f t="shared" si="1"/>
        <v>445</v>
      </c>
      <c r="J31" s="19"/>
      <c r="K31" s="35">
        <v>561</v>
      </c>
      <c r="L31" s="2" t="s">
        <v>104</v>
      </c>
    </row>
    <row r="32" spans="2:12" x14ac:dyDescent="0.25">
      <c r="B32" t="s">
        <v>16</v>
      </c>
      <c r="D32" s="4"/>
      <c r="E32" s="4">
        <v>450</v>
      </c>
      <c r="F32" s="4">
        <v>450</v>
      </c>
      <c r="G32" s="4">
        <v>400</v>
      </c>
      <c r="H32" s="4">
        <v>0</v>
      </c>
      <c r="I32" s="4">
        <f t="shared" si="1"/>
        <v>400</v>
      </c>
      <c r="J32" s="19"/>
      <c r="K32" s="35">
        <v>450</v>
      </c>
    </row>
    <row r="33" spans="1:14" x14ac:dyDescent="0.25">
      <c r="B33" t="s">
        <v>17</v>
      </c>
      <c r="D33" s="4"/>
      <c r="E33" s="4">
        <v>250</v>
      </c>
      <c r="F33" s="4">
        <v>230</v>
      </c>
      <c r="G33" s="21">
        <v>250</v>
      </c>
      <c r="H33" s="21">
        <v>0</v>
      </c>
      <c r="I33" s="21">
        <f t="shared" si="1"/>
        <v>250</v>
      </c>
      <c r="J33" s="19"/>
      <c r="K33" s="35">
        <v>258</v>
      </c>
      <c r="L33" s="2" t="s">
        <v>104</v>
      </c>
    </row>
    <row r="34" spans="1:14" x14ac:dyDescent="0.25">
      <c r="B34" t="s">
        <v>41</v>
      </c>
      <c r="D34" s="4"/>
      <c r="E34" s="4">
        <v>35</v>
      </c>
      <c r="F34" s="4">
        <v>35</v>
      </c>
      <c r="G34" s="4">
        <v>0</v>
      </c>
      <c r="H34" s="4">
        <v>35</v>
      </c>
      <c r="I34" s="4">
        <f t="shared" si="1"/>
        <v>35</v>
      </c>
      <c r="J34" s="19"/>
      <c r="K34" s="35">
        <v>36</v>
      </c>
      <c r="L34" s="2" t="s">
        <v>104</v>
      </c>
    </row>
    <row r="35" spans="1:14" x14ac:dyDescent="0.25">
      <c r="B35" t="s">
        <v>18</v>
      </c>
      <c r="D35" s="4"/>
      <c r="E35" s="4">
        <v>0</v>
      </c>
      <c r="F35" s="4">
        <v>0</v>
      </c>
      <c r="G35" s="4">
        <v>0</v>
      </c>
      <c r="H35" s="4">
        <v>0</v>
      </c>
      <c r="I35" s="4">
        <f t="shared" si="1"/>
        <v>0</v>
      </c>
      <c r="J35" s="19"/>
      <c r="K35" s="35">
        <v>0</v>
      </c>
    </row>
    <row r="36" spans="1:14" x14ac:dyDescent="0.25">
      <c r="B36" t="s">
        <v>19</v>
      </c>
      <c r="D36" s="4"/>
      <c r="E36" s="4">
        <v>0</v>
      </c>
      <c r="F36" s="4">
        <v>320</v>
      </c>
      <c r="G36" s="4">
        <v>785</v>
      </c>
      <c r="H36" s="4">
        <v>0</v>
      </c>
      <c r="I36" s="4">
        <f t="shared" si="1"/>
        <v>785</v>
      </c>
      <c r="J36" s="19"/>
      <c r="K36" s="35">
        <v>150</v>
      </c>
      <c r="L36" s="2" t="s">
        <v>107</v>
      </c>
    </row>
    <row r="37" spans="1:14" x14ac:dyDescent="0.25">
      <c r="B37" t="s">
        <v>20</v>
      </c>
      <c r="D37" s="4"/>
      <c r="E37" s="4">
        <v>0</v>
      </c>
      <c r="F37" s="4">
        <v>33</v>
      </c>
      <c r="G37" s="4">
        <v>0</v>
      </c>
      <c r="H37" s="4">
        <v>75</v>
      </c>
      <c r="I37" s="4">
        <f t="shared" si="1"/>
        <v>75</v>
      </c>
      <c r="J37" s="19"/>
      <c r="K37" s="35">
        <v>75</v>
      </c>
    </row>
    <row r="38" spans="1:14" x14ac:dyDescent="0.25">
      <c r="B38" t="s">
        <v>54</v>
      </c>
      <c r="D38" s="4"/>
      <c r="E38" s="4">
        <v>425</v>
      </c>
      <c r="F38" s="4">
        <v>410</v>
      </c>
      <c r="G38" s="4">
        <v>160</v>
      </c>
      <c r="H38" s="4">
        <v>0</v>
      </c>
      <c r="I38" s="4">
        <f t="shared" si="1"/>
        <v>160</v>
      </c>
      <c r="J38" s="19"/>
      <c r="K38" s="35">
        <v>0</v>
      </c>
      <c r="N38" s="11"/>
    </row>
    <row r="39" spans="1:14" x14ac:dyDescent="0.25">
      <c r="B39" t="s">
        <v>55</v>
      </c>
      <c r="D39" s="4"/>
      <c r="E39" s="4">
        <v>0</v>
      </c>
      <c r="F39" s="4">
        <v>0</v>
      </c>
      <c r="G39" s="25">
        <v>0</v>
      </c>
      <c r="H39" s="25">
        <v>0</v>
      </c>
      <c r="I39" s="25">
        <f t="shared" si="1"/>
        <v>0</v>
      </c>
      <c r="J39" s="19"/>
      <c r="K39" s="35">
        <v>0</v>
      </c>
    </row>
    <row r="40" spans="1:14" x14ac:dyDescent="0.25">
      <c r="B40" t="s">
        <v>62</v>
      </c>
      <c r="D40" s="4"/>
      <c r="E40" s="4">
        <v>1166</v>
      </c>
      <c r="F40" s="4">
        <v>0</v>
      </c>
      <c r="G40" s="4">
        <v>0</v>
      </c>
      <c r="H40" s="4">
        <v>0</v>
      </c>
      <c r="I40" s="4">
        <f t="shared" si="1"/>
        <v>0</v>
      </c>
      <c r="J40" s="19"/>
      <c r="K40" s="35">
        <v>0</v>
      </c>
    </row>
    <row r="41" spans="1:14" x14ac:dyDescent="0.25">
      <c r="B41" t="s">
        <v>63</v>
      </c>
      <c r="D41" s="4"/>
      <c r="E41" s="4">
        <v>421</v>
      </c>
      <c r="F41" s="4">
        <v>400</v>
      </c>
      <c r="G41" s="4">
        <v>0</v>
      </c>
      <c r="H41" s="4">
        <v>0</v>
      </c>
      <c r="I41" s="4">
        <f t="shared" si="1"/>
        <v>0</v>
      </c>
      <c r="J41" s="19"/>
      <c r="K41" s="35">
        <v>0</v>
      </c>
    </row>
    <row r="42" spans="1:14" x14ac:dyDescent="0.25">
      <c r="B42" t="s">
        <v>6</v>
      </c>
      <c r="D42" s="4"/>
      <c r="E42" s="4">
        <v>60</v>
      </c>
      <c r="F42" s="4">
        <v>780</v>
      </c>
      <c r="G42" s="4">
        <v>5</v>
      </c>
      <c r="H42" s="4">
        <v>0</v>
      </c>
      <c r="I42" s="4">
        <f t="shared" si="1"/>
        <v>5</v>
      </c>
      <c r="J42" s="19"/>
      <c r="K42" s="35">
        <v>0</v>
      </c>
    </row>
    <row r="43" spans="1:14" x14ac:dyDescent="0.25">
      <c r="B43" t="s">
        <v>52</v>
      </c>
      <c r="D43" s="6"/>
      <c r="E43" s="4">
        <v>0</v>
      </c>
      <c r="F43" s="4">
        <v>0</v>
      </c>
      <c r="G43" s="4">
        <v>0</v>
      </c>
      <c r="H43" s="4">
        <v>3000</v>
      </c>
      <c r="I43" s="4">
        <f>SUM(G43:H43)</f>
        <v>3000</v>
      </c>
      <c r="J43" s="19"/>
      <c r="K43" s="35">
        <v>3090</v>
      </c>
      <c r="L43" s="2" t="s">
        <v>104</v>
      </c>
    </row>
    <row r="44" spans="1:14" x14ac:dyDescent="0.25">
      <c r="B44" t="s">
        <v>71</v>
      </c>
      <c r="D44" s="6"/>
      <c r="E44" s="4">
        <v>0</v>
      </c>
      <c r="F44" s="4">
        <v>1779</v>
      </c>
      <c r="G44" s="4">
        <v>27</v>
      </c>
      <c r="H44" s="4">
        <v>0</v>
      </c>
      <c r="I44" s="4">
        <f>SUM(G44:H44)</f>
        <v>27</v>
      </c>
      <c r="J44" s="19"/>
      <c r="K44" s="35">
        <v>2500</v>
      </c>
      <c r="L44" s="2" t="s">
        <v>108</v>
      </c>
    </row>
    <row r="45" spans="1:14" x14ac:dyDescent="0.25">
      <c r="A45" s="16" t="s">
        <v>92</v>
      </c>
      <c r="D45" s="4"/>
      <c r="E45" s="18"/>
      <c r="F45" s="18"/>
      <c r="G45" s="18"/>
      <c r="H45" s="18"/>
      <c r="I45" s="18"/>
      <c r="J45" s="19"/>
      <c r="K45" s="37"/>
    </row>
    <row r="46" spans="1:14" x14ac:dyDescent="0.25">
      <c r="A46" s="16"/>
      <c r="B46" t="s">
        <v>95</v>
      </c>
      <c r="D46" s="4"/>
      <c r="E46" s="4">
        <f>-G48474</f>
        <v>0</v>
      </c>
      <c r="F46" s="4">
        <v>240</v>
      </c>
      <c r="G46" s="4">
        <v>472</v>
      </c>
      <c r="H46" s="4">
        <v>337</v>
      </c>
      <c r="I46" s="4">
        <f>SUM(G46:H46)</f>
        <v>809</v>
      </c>
      <c r="J46" s="19"/>
      <c r="K46" s="35">
        <v>833</v>
      </c>
      <c r="L46" s="2" t="s">
        <v>104</v>
      </c>
    </row>
    <row r="47" spans="1:14" x14ac:dyDescent="0.25">
      <c r="B47" t="s">
        <v>112</v>
      </c>
      <c r="D47" s="4"/>
      <c r="E47" s="4">
        <v>140</v>
      </c>
      <c r="F47" s="4">
        <v>0</v>
      </c>
      <c r="G47" s="4">
        <v>0</v>
      </c>
      <c r="H47" s="4">
        <v>5250</v>
      </c>
      <c r="I47" s="4">
        <f>SUM(G47:H47)</f>
        <v>5250</v>
      </c>
      <c r="J47" s="19"/>
      <c r="K47" s="35">
        <v>2000</v>
      </c>
      <c r="L47" s="2" t="s">
        <v>109</v>
      </c>
    </row>
    <row r="48" spans="1:14" x14ac:dyDescent="0.25">
      <c r="A48" s="16" t="s">
        <v>93</v>
      </c>
      <c r="D48" s="4"/>
      <c r="E48" s="9"/>
      <c r="F48" s="9"/>
      <c r="G48" s="4"/>
      <c r="H48" s="10"/>
      <c r="I48" s="4"/>
      <c r="J48" s="19"/>
      <c r="K48" s="38"/>
    </row>
    <row r="49" spans="1:12" x14ac:dyDescent="0.25">
      <c r="B49" t="s">
        <v>64</v>
      </c>
      <c r="D49" s="4"/>
      <c r="E49" s="10">
        <v>610</v>
      </c>
      <c r="F49" s="10">
        <v>425</v>
      </c>
      <c r="G49" s="4">
        <v>595</v>
      </c>
      <c r="H49" s="4">
        <v>212</v>
      </c>
      <c r="I49" s="4">
        <f t="shared" si="1"/>
        <v>807</v>
      </c>
      <c r="J49" s="19"/>
      <c r="K49" s="39">
        <v>848</v>
      </c>
      <c r="L49" s="2" t="s">
        <v>110</v>
      </c>
    </row>
    <row r="50" spans="1:12" x14ac:dyDescent="0.25">
      <c r="A50" s="16" t="s">
        <v>91</v>
      </c>
      <c r="B50" s="16"/>
      <c r="D50" s="4"/>
      <c r="E50" s="17"/>
      <c r="F50" s="17"/>
      <c r="G50" s="18"/>
      <c r="H50" s="18"/>
      <c r="I50" s="18"/>
      <c r="J50" s="19"/>
      <c r="K50" s="40"/>
    </row>
    <row r="51" spans="1:12" x14ac:dyDescent="0.25">
      <c r="B51" t="s">
        <v>134</v>
      </c>
      <c r="D51" s="6"/>
      <c r="E51" s="4">
        <v>1165</v>
      </c>
      <c r="F51" s="4">
        <v>1440</v>
      </c>
      <c r="G51" s="4">
        <v>1575</v>
      </c>
      <c r="H51" s="4">
        <v>1125</v>
      </c>
      <c r="I51" s="4">
        <f t="shared" si="1"/>
        <v>2700</v>
      </c>
      <c r="J51" s="19"/>
      <c r="K51" s="35">
        <v>2781</v>
      </c>
      <c r="L51" s="2" t="s">
        <v>104</v>
      </c>
    </row>
    <row r="52" spans="1:12" x14ac:dyDescent="0.25">
      <c r="B52" t="s">
        <v>21</v>
      </c>
      <c r="D52" s="6"/>
      <c r="E52" s="4">
        <v>65</v>
      </c>
      <c r="F52" s="4">
        <v>0</v>
      </c>
      <c r="G52" s="4">
        <v>67</v>
      </c>
      <c r="H52" s="4">
        <v>0</v>
      </c>
      <c r="I52" s="4">
        <f t="shared" si="1"/>
        <v>67</v>
      </c>
      <c r="J52" s="19"/>
      <c r="K52" s="35">
        <v>70</v>
      </c>
      <c r="L52" s="2" t="s">
        <v>104</v>
      </c>
    </row>
    <row r="53" spans="1:12" x14ac:dyDescent="0.25">
      <c r="B53" t="s">
        <v>56</v>
      </c>
      <c r="D53" s="6"/>
      <c r="E53" s="4">
        <v>0</v>
      </c>
      <c r="F53" s="4">
        <v>0</v>
      </c>
      <c r="G53" s="4">
        <v>0</v>
      </c>
      <c r="H53" s="4">
        <v>0</v>
      </c>
      <c r="I53" s="4">
        <f t="shared" si="1"/>
        <v>0</v>
      </c>
      <c r="J53" s="19"/>
      <c r="K53" s="35">
        <f>-K593389</f>
        <v>0</v>
      </c>
    </row>
    <row r="54" spans="1:12" x14ac:dyDescent="0.25">
      <c r="A54" s="16" t="s">
        <v>98</v>
      </c>
      <c r="D54" s="6"/>
      <c r="E54" s="4"/>
      <c r="F54" s="4"/>
      <c r="G54" s="4"/>
      <c r="H54" s="4"/>
      <c r="I54" s="4"/>
      <c r="J54" s="19"/>
      <c r="K54" s="35"/>
    </row>
    <row r="55" spans="1:12" x14ac:dyDescent="0.25">
      <c r="B55" t="s">
        <v>98</v>
      </c>
      <c r="D55" s="6"/>
      <c r="E55" s="4">
        <v>0</v>
      </c>
      <c r="F55" s="4">
        <v>0</v>
      </c>
      <c r="G55" s="4">
        <v>0</v>
      </c>
      <c r="H55" s="4">
        <v>2579</v>
      </c>
      <c r="I55" s="4">
        <f>SUM(E55:H55)</f>
        <v>2579</v>
      </c>
      <c r="J55" s="19"/>
      <c r="K55" s="35">
        <v>5158</v>
      </c>
    </row>
    <row r="56" spans="1:12" x14ac:dyDescent="0.25">
      <c r="A56" s="16" t="s">
        <v>97</v>
      </c>
      <c r="D56" s="6"/>
      <c r="E56" s="18"/>
      <c r="F56" s="18"/>
      <c r="G56" s="18"/>
      <c r="H56" s="18"/>
      <c r="I56" s="18"/>
      <c r="J56" s="19"/>
      <c r="K56" s="37"/>
    </row>
    <row r="57" spans="1:12" x14ac:dyDescent="0.25">
      <c r="B57" t="s">
        <v>22</v>
      </c>
      <c r="D57" s="6"/>
      <c r="E57" s="4">
        <v>2886</v>
      </c>
      <c r="F57" s="4">
        <v>3148</v>
      </c>
      <c r="G57" s="4">
        <v>1785</v>
      </c>
      <c r="H57" s="4">
        <v>1500</v>
      </c>
      <c r="I57" s="4">
        <f t="shared" si="1"/>
        <v>3285</v>
      </c>
      <c r="J57" s="19"/>
      <c r="K57" s="35">
        <v>3384</v>
      </c>
      <c r="L57" s="2" t="s">
        <v>104</v>
      </c>
    </row>
    <row r="58" spans="1:12" x14ac:dyDescent="0.25">
      <c r="B58" t="s">
        <v>23</v>
      </c>
      <c r="D58" s="6"/>
      <c r="E58" s="4">
        <v>581</v>
      </c>
      <c r="F58" s="4">
        <v>915</v>
      </c>
      <c r="G58" s="4">
        <v>939</v>
      </c>
      <c r="H58" s="4">
        <v>600</v>
      </c>
      <c r="I58" s="4">
        <f t="shared" si="1"/>
        <v>1539</v>
      </c>
      <c r="J58" s="19"/>
      <c r="K58" s="35">
        <v>1585</v>
      </c>
      <c r="L58" s="2" t="s">
        <v>104</v>
      </c>
    </row>
    <row r="59" spans="1:12" x14ac:dyDescent="0.25">
      <c r="B59" t="s">
        <v>42</v>
      </c>
      <c r="D59" s="6"/>
      <c r="E59" s="4">
        <v>0</v>
      </c>
      <c r="F59" s="4">
        <v>0</v>
      </c>
      <c r="G59" s="4">
        <v>0</v>
      </c>
      <c r="H59" s="4">
        <v>0</v>
      </c>
      <c r="I59" s="4">
        <f t="shared" si="1"/>
        <v>0</v>
      </c>
      <c r="J59" s="19"/>
      <c r="K59" s="35">
        <v>0</v>
      </c>
    </row>
    <row r="60" spans="1:12" x14ac:dyDescent="0.25">
      <c r="B60" t="s">
        <v>74</v>
      </c>
      <c r="D60" s="6"/>
      <c r="E60" s="4">
        <v>0</v>
      </c>
      <c r="F60" s="4">
        <v>0</v>
      </c>
      <c r="G60" s="4">
        <v>0</v>
      </c>
      <c r="H60" s="4">
        <v>0</v>
      </c>
      <c r="I60" s="4">
        <f t="shared" si="1"/>
        <v>0</v>
      </c>
      <c r="J60" s="19"/>
      <c r="K60" s="35">
        <v>1000</v>
      </c>
    </row>
    <row r="61" spans="1:12" x14ac:dyDescent="0.25">
      <c r="A61" s="16" t="s">
        <v>86</v>
      </c>
      <c r="D61" s="6"/>
      <c r="E61" s="18"/>
      <c r="F61" s="18"/>
      <c r="G61" s="18"/>
      <c r="H61" s="18"/>
      <c r="I61" s="18"/>
      <c r="J61" s="19"/>
      <c r="K61" s="37"/>
    </row>
    <row r="62" spans="1:12" x14ac:dyDescent="0.25">
      <c r="B62" t="s">
        <v>96</v>
      </c>
      <c r="D62" s="6"/>
      <c r="E62" s="4">
        <v>470</v>
      </c>
      <c r="F62" s="4">
        <v>470</v>
      </c>
      <c r="G62" s="4">
        <v>364</v>
      </c>
      <c r="H62" s="4">
        <v>332</v>
      </c>
      <c r="I62" s="4">
        <f t="shared" si="1"/>
        <v>696</v>
      </c>
      <c r="J62" s="19"/>
      <c r="K62" s="35">
        <v>717</v>
      </c>
      <c r="L62" s="2" t="s">
        <v>104</v>
      </c>
    </row>
    <row r="63" spans="1:12" x14ac:dyDescent="0.25">
      <c r="B63" t="s">
        <v>24</v>
      </c>
      <c r="D63" s="6"/>
      <c r="E63" s="4">
        <v>415</v>
      </c>
      <c r="F63" s="4">
        <v>0</v>
      </c>
      <c r="G63" s="4">
        <v>0</v>
      </c>
      <c r="H63" s="4">
        <v>0</v>
      </c>
      <c r="I63" s="4">
        <f t="shared" si="1"/>
        <v>0</v>
      </c>
      <c r="J63" s="19"/>
      <c r="K63" s="35">
        <v>500</v>
      </c>
      <c r="L63" s="2" t="s">
        <v>111</v>
      </c>
    </row>
    <row r="64" spans="1:12" x14ac:dyDescent="0.25">
      <c r="B64" t="s">
        <v>75</v>
      </c>
      <c r="D64" s="6"/>
      <c r="E64" s="4">
        <v>0</v>
      </c>
      <c r="F64" s="4">
        <v>0</v>
      </c>
      <c r="G64" s="4">
        <v>66139</v>
      </c>
      <c r="H64" s="4">
        <v>14000</v>
      </c>
      <c r="I64" s="4">
        <f t="shared" si="1"/>
        <v>80139</v>
      </c>
      <c r="J64" s="19"/>
      <c r="K64" s="35">
        <v>0</v>
      </c>
    </row>
    <row r="65" spans="1:12" x14ac:dyDescent="0.25">
      <c r="B65" t="s">
        <v>87</v>
      </c>
      <c r="D65" s="6"/>
      <c r="E65" s="4">
        <v>376</v>
      </c>
      <c r="F65" s="4">
        <v>0</v>
      </c>
      <c r="G65" s="4">
        <v>0</v>
      </c>
      <c r="H65" s="4">
        <v>0</v>
      </c>
      <c r="I65" s="4">
        <f t="shared" si="1"/>
        <v>0</v>
      </c>
      <c r="J65" s="19"/>
      <c r="K65" s="35">
        <v>0</v>
      </c>
    </row>
    <row r="66" spans="1:12" x14ac:dyDescent="0.25">
      <c r="B66" t="s">
        <v>57</v>
      </c>
      <c r="D66" s="6"/>
      <c r="E66" s="4">
        <v>0</v>
      </c>
      <c r="F66" s="4">
        <v>0</v>
      </c>
      <c r="G66" s="4">
        <v>0</v>
      </c>
      <c r="H66" s="4">
        <v>0</v>
      </c>
      <c r="I66" s="4">
        <f t="shared" si="1"/>
        <v>0</v>
      </c>
      <c r="J66" s="19"/>
      <c r="K66" s="35">
        <v>0</v>
      </c>
    </row>
    <row r="67" spans="1:12" x14ac:dyDescent="0.25">
      <c r="B67" t="s">
        <v>72</v>
      </c>
      <c r="D67" s="6"/>
      <c r="E67" s="4">
        <v>0</v>
      </c>
      <c r="F67" s="4">
        <v>0</v>
      </c>
      <c r="G67" s="4">
        <v>0</v>
      </c>
      <c r="H67" s="4">
        <v>500</v>
      </c>
      <c r="I67" s="4">
        <f t="shared" si="1"/>
        <v>500</v>
      </c>
      <c r="J67" s="19"/>
      <c r="K67" s="35">
        <v>0</v>
      </c>
    </row>
    <row r="68" spans="1:12" x14ac:dyDescent="0.25">
      <c r="B68" t="s">
        <v>43</v>
      </c>
      <c r="D68" s="6"/>
      <c r="E68" s="4">
        <v>413</v>
      </c>
      <c r="F68" s="4">
        <v>0</v>
      </c>
      <c r="G68" s="4">
        <v>0</v>
      </c>
      <c r="H68" s="4">
        <v>0</v>
      </c>
      <c r="I68" s="4">
        <f t="shared" si="1"/>
        <v>0</v>
      </c>
      <c r="J68" s="19"/>
      <c r="K68" s="35">
        <v>200</v>
      </c>
      <c r="L68" s="2" t="s">
        <v>113</v>
      </c>
    </row>
    <row r="69" spans="1:12" x14ac:dyDescent="0.25">
      <c r="B69" t="s">
        <v>25</v>
      </c>
      <c r="D69" s="6"/>
      <c r="E69" s="4">
        <v>183</v>
      </c>
      <c r="F69" s="4">
        <v>171</v>
      </c>
      <c r="G69" s="4">
        <v>66</v>
      </c>
      <c r="H69" s="4">
        <v>50</v>
      </c>
      <c r="I69" s="4">
        <f t="shared" si="1"/>
        <v>116</v>
      </c>
      <c r="J69" s="19"/>
      <c r="K69" s="35">
        <v>250</v>
      </c>
      <c r="L69" s="2" t="s">
        <v>114</v>
      </c>
    </row>
    <row r="70" spans="1:12" x14ac:dyDescent="0.25">
      <c r="B70" t="s">
        <v>26</v>
      </c>
      <c r="D70" s="6"/>
      <c r="E70" s="4">
        <v>363</v>
      </c>
      <c r="F70" s="4">
        <v>57</v>
      </c>
      <c r="G70" s="4">
        <v>120</v>
      </c>
      <c r="H70" s="4">
        <v>1500</v>
      </c>
      <c r="I70" s="4">
        <f t="shared" si="1"/>
        <v>1620</v>
      </c>
      <c r="J70" s="19"/>
      <c r="K70" s="35">
        <v>3600</v>
      </c>
      <c r="L70" s="2" t="s">
        <v>114</v>
      </c>
    </row>
    <row r="71" spans="1:12" x14ac:dyDescent="0.25">
      <c r="B71" t="s">
        <v>88</v>
      </c>
      <c r="D71" s="6"/>
      <c r="E71" s="4">
        <v>0</v>
      </c>
      <c r="F71" s="4">
        <v>0</v>
      </c>
      <c r="G71" s="4">
        <v>0</v>
      </c>
      <c r="H71" s="4">
        <v>1500</v>
      </c>
      <c r="I71" s="4">
        <f t="shared" si="1"/>
        <v>1500</v>
      </c>
      <c r="J71" s="19"/>
      <c r="K71" s="35">
        <v>4000</v>
      </c>
      <c r="L71" s="2" t="s">
        <v>114</v>
      </c>
    </row>
    <row r="72" spans="1:12" x14ac:dyDescent="0.25">
      <c r="B72" t="s">
        <v>27</v>
      </c>
      <c r="D72" s="6"/>
      <c r="E72" s="4">
        <v>0</v>
      </c>
      <c r="F72" s="4">
        <v>0</v>
      </c>
      <c r="G72" s="4">
        <v>0</v>
      </c>
      <c r="H72" s="4">
        <v>0</v>
      </c>
      <c r="I72" s="4">
        <f t="shared" si="1"/>
        <v>0</v>
      </c>
      <c r="J72" s="19"/>
      <c r="K72" s="35">
        <v>0</v>
      </c>
    </row>
    <row r="73" spans="1:12" x14ac:dyDescent="0.25">
      <c r="B73" t="s">
        <v>135</v>
      </c>
      <c r="D73" s="6"/>
      <c r="E73" s="4">
        <v>4320</v>
      </c>
      <c r="F73" s="4">
        <v>4320</v>
      </c>
      <c r="G73" s="21">
        <v>2520</v>
      </c>
      <c r="H73" s="21">
        <v>1800</v>
      </c>
      <c r="I73" s="21">
        <f t="shared" si="1"/>
        <v>4320</v>
      </c>
      <c r="J73" s="19"/>
      <c r="K73" s="35">
        <v>4450</v>
      </c>
      <c r="L73" s="2" t="s">
        <v>104</v>
      </c>
    </row>
    <row r="74" spans="1:12" x14ac:dyDescent="0.25">
      <c r="B74" t="s">
        <v>28</v>
      </c>
      <c r="D74" s="6"/>
      <c r="E74" s="4">
        <v>0</v>
      </c>
      <c r="F74" s="4">
        <v>0</v>
      </c>
      <c r="G74" s="4">
        <v>20</v>
      </c>
      <c r="H74" s="4">
        <v>100</v>
      </c>
      <c r="I74" s="4">
        <f t="shared" si="1"/>
        <v>120</v>
      </c>
      <c r="J74" s="19"/>
      <c r="K74" s="35">
        <v>123</v>
      </c>
      <c r="L74" s="2" t="s">
        <v>104</v>
      </c>
    </row>
    <row r="75" spans="1:12" x14ac:dyDescent="0.25">
      <c r="B75" t="s">
        <v>58</v>
      </c>
      <c r="D75" s="6"/>
      <c r="E75" s="4">
        <v>0</v>
      </c>
      <c r="F75" s="4">
        <v>0</v>
      </c>
      <c r="G75" s="4">
        <v>0</v>
      </c>
      <c r="H75" s="4">
        <v>50</v>
      </c>
      <c r="I75" s="4">
        <f t="shared" si="1"/>
        <v>50</v>
      </c>
      <c r="J75" s="19"/>
      <c r="K75" s="35">
        <v>515</v>
      </c>
      <c r="L75" s="2" t="s">
        <v>104</v>
      </c>
    </row>
    <row r="76" spans="1:12" x14ac:dyDescent="0.25">
      <c r="B76" t="s">
        <v>29</v>
      </c>
      <c r="D76" s="6"/>
      <c r="E76" s="4">
        <v>255</v>
      </c>
      <c r="F76" s="4">
        <v>261</v>
      </c>
      <c r="G76" s="4">
        <v>0</v>
      </c>
      <c r="H76" s="4">
        <v>300</v>
      </c>
      <c r="I76" s="4">
        <f t="shared" si="1"/>
        <v>300</v>
      </c>
      <c r="J76" s="19"/>
      <c r="K76" s="35">
        <v>315</v>
      </c>
      <c r="L76" s="2" t="s">
        <v>106</v>
      </c>
    </row>
    <row r="77" spans="1:12" x14ac:dyDescent="0.25">
      <c r="B77" t="s">
        <v>136</v>
      </c>
      <c r="D77" s="6"/>
      <c r="E77" s="4">
        <v>592</v>
      </c>
      <c r="F77" s="4">
        <v>86</v>
      </c>
      <c r="G77" s="4">
        <v>0</v>
      </c>
      <c r="H77" s="4">
        <v>270</v>
      </c>
      <c r="I77" s="4">
        <f t="shared" si="1"/>
        <v>270</v>
      </c>
      <c r="J77" s="19"/>
      <c r="K77" s="35">
        <v>350</v>
      </c>
    </row>
    <row r="78" spans="1:12" x14ac:dyDescent="0.25">
      <c r="B78" t="s">
        <v>139</v>
      </c>
      <c r="D78" s="6"/>
      <c r="E78" s="4">
        <v>0</v>
      </c>
      <c r="F78" s="4">
        <v>0</v>
      </c>
      <c r="G78" s="4">
        <v>0</v>
      </c>
      <c r="H78" s="4">
        <v>500</v>
      </c>
      <c r="I78" s="4">
        <f t="shared" si="1"/>
        <v>500</v>
      </c>
      <c r="J78" s="19"/>
      <c r="K78" s="35">
        <v>300</v>
      </c>
    </row>
    <row r="79" spans="1:12" x14ac:dyDescent="0.25">
      <c r="B79" t="s">
        <v>44</v>
      </c>
      <c r="D79" s="6"/>
      <c r="E79" s="4">
        <v>0</v>
      </c>
      <c r="F79" s="10">
        <v>0</v>
      </c>
      <c r="G79" s="4">
        <v>0</v>
      </c>
      <c r="H79" s="4">
        <v>0</v>
      </c>
      <c r="I79" s="4">
        <f t="shared" si="1"/>
        <v>0</v>
      </c>
      <c r="J79" s="19"/>
      <c r="K79" s="35">
        <v>0</v>
      </c>
    </row>
    <row r="80" spans="1:12" x14ac:dyDescent="0.25">
      <c r="A80" s="16" t="s">
        <v>94</v>
      </c>
      <c r="D80" s="6"/>
      <c r="E80" s="18"/>
      <c r="F80" s="18"/>
      <c r="G80" s="18"/>
      <c r="H80" s="18"/>
      <c r="I80" s="18"/>
      <c r="J80" s="19"/>
      <c r="K80" s="37"/>
    </row>
    <row r="81" spans="2:12" x14ac:dyDescent="0.25">
      <c r="B81" t="s">
        <v>30</v>
      </c>
      <c r="D81" s="6"/>
      <c r="E81" s="4">
        <v>728</v>
      </c>
      <c r="F81" s="4">
        <v>647</v>
      </c>
      <c r="G81" s="21">
        <v>320</v>
      </c>
      <c r="H81" s="21">
        <v>230</v>
      </c>
      <c r="I81" s="21">
        <f t="shared" si="1"/>
        <v>550</v>
      </c>
      <c r="J81" s="19"/>
      <c r="K81" s="35">
        <v>566</v>
      </c>
      <c r="L81" s="2" t="s">
        <v>104</v>
      </c>
    </row>
    <row r="82" spans="2:12" x14ac:dyDescent="0.25">
      <c r="B82" t="s">
        <v>31</v>
      </c>
      <c r="D82" s="6"/>
      <c r="E82" s="4">
        <v>121</v>
      </c>
      <c r="F82" s="4">
        <v>161</v>
      </c>
      <c r="G82" s="4">
        <v>0</v>
      </c>
      <c r="H82" s="4">
        <v>0</v>
      </c>
      <c r="I82" s="4">
        <f t="shared" si="1"/>
        <v>0</v>
      </c>
      <c r="J82" s="19"/>
      <c r="K82" s="35">
        <v>0</v>
      </c>
    </row>
    <row r="83" spans="2:12" x14ac:dyDescent="0.25">
      <c r="B83" t="s">
        <v>32</v>
      </c>
      <c r="D83" s="6"/>
      <c r="E83" s="4">
        <v>18</v>
      </c>
      <c r="F83" s="4">
        <v>27</v>
      </c>
      <c r="G83" s="4">
        <v>69</v>
      </c>
      <c r="H83" s="4">
        <v>50</v>
      </c>
      <c r="I83" s="4">
        <f t="shared" si="1"/>
        <v>119</v>
      </c>
      <c r="J83" s="19"/>
      <c r="K83" s="35">
        <v>123</v>
      </c>
      <c r="L83" s="2" t="s">
        <v>104</v>
      </c>
    </row>
    <row r="84" spans="2:12" x14ac:dyDescent="0.25">
      <c r="B84" t="s">
        <v>34</v>
      </c>
      <c r="D84" s="6"/>
      <c r="E84" s="4">
        <v>86</v>
      </c>
      <c r="F84" s="4">
        <v>77</v>
      </c>
      <c r="G84" s="4">
        <v>81</v>
      </c>
      <c r="H84" s="4">
        <v>58</v>
      </c>
      <c r="I84" s="4">
        <f t="shared" ref="I84:I98" si="2">SUM(G84:H84)</f>
        <v>139</v>
      </c>
      <c r="J84" s="19"/>
      <c r="K84" s="35">
        <v>143</v>
      </c>
      <c r="L84" s="2" t="s">
        <v>104</v>
      </c>
    </row>
    <row r="85" spans="2:12" x14ac:dyDescent="0.25">
      <c r="B85" t="s">
        <v>35</v>
      </c>
      <c r="D85" s="6"/>
      <c r="E85" s="4">
        <v>0</v>
      </c>
      <c r="F85" s="4">
        <v>0</v>
      </c>
      <c r="G85" s="4">
        <v>51</v>
      </c>
      <c r="H85" s="4">
        <v>30</v>
      </c>
      <c r="I85" s="4">
        <f t="shared" si="2"/>
        <v>81</v>
      </c>
      <c r="J85" s="19"/>
      <c r="K85" s="35">
        <v>83</v>
      </c>
      <c r="L85" s="2" t="s">
        <v>104</v>
      </c>
    </row>
    <row r="86" spans="2:12" x14ac:dyDescent="0.25">
      <c r="B86" t="s">
        <v>138</v>
      </c>
      <c r="D86" s="6"/>
      <c r="E86" s="4">
        <v>0</v>
      </c>
      <c r="F86" s="4">
        <v>0</v>
      </c>
      <c r="G86" s="4">
        <v>202</v>
      </c>
      <c r="H86" s="4">
        <v>0</v>
      </c>
      <c r="I86" s="4">
        <f t="shared" si="2"/>
        <v>202</v>
      </c>
      <c r="J86" s="19"/>
      <c r="K86" s="35">
        <v>208</v>
      </c>
      <c r="L86" s="2" t="s">
        <v>104</v>
      </c>
    </row>
    <row r="87" spans="2:12" x14ac:dyDescent="0.25">
      <c r="B87" t="s">
        <v>36</v>
      </c>
      <c r="D87" s="6"/>
      <c r="E87" s="4">
        <v>795</v>
      </c>
      <c r="F87" s="4">
        <v>0</v>
      </c>
      <c r="G87" s="4">
        <v>0</v>
      </c>
      <c r="H87" s="4">
        <v>0</v>
      </c>
      <c r="I87" s="4">
        <f t="shared" si="2"/>
        <v>0</v>
      </c>
      <c r="J87" s="19"/>
      <c r="K87" s="35">
        <v>0</v>
      </c>
    </row>
    <row r="88" spans="2:12" x14ac:dyDescent="0.25">
      <c r="B88" t="s">
        <v>46</v>
      </c>
      <c r="D88" s="6"/>
      <c r="E88" s="4">
        <v>0</v>
      </c>
      <c r="F88" s="4">
        <v>0</v>
      </c>
      <c r="G88" s="4">
        <v>0</v>
      </c>
      <c r="H88" s="4">
        <v>0</v>
      </c>
      <c r="I88" s="4">
        <f t="shared" si="2"/>
        <v>0</v>
      </c>
      <c r="J88" s="19"/>
      <c r="K88" s="35">
        <v>0</v>
      </c>
    </row>
    <row r="89" spans="2:12" x14ac:dyDescent="0.25">
      <c r="B89" t="s">
        <v>37</v>
      </c>
      <c r="D89" s="6"/>
      <c r="E89" s="4">
        <v>0</v>
      </c>
      <c r="F89" s="4">
        <v>0</v>
      </c>
      <c r="G89" s="4">
        <v>0</v>
      </c>
      <c r="H89" s="4">
        <v>0</v>
      </c>
      <c r="I89" s="4">
        <f t="shared" si="2"/>
        <v>0</v>
      </c>
      <c r="J89" s="19"/>
      <c r="K89" s="35">
        <v>0</v>
      </c>
    </row>
    <row r="90" spans="2:12" x14ac:dyDescent="0.25">
      <c r="B90" t="s">
        <v>38</v>
      </c>
      <c r="D90" s="6"/>
      <c r="E90" s="4">
        <v>326</v>
      </c>
      <c r="F90" s="4">
        <v>42</v>
      </c>
      <c r="G90" s="4">
        <v>258</v>
      </c>
      <c r="H90" s="4">
        <v>0</v>
      </c>
      <c r="I90" s="4">
        <f t="shared" si="2"/>
        <v>258</v>
      </c>
      <c r="J90" s="19"/>
      <c r="K90" s="35">
        <v>265</v>
      </c>
      <c r="L90" s="2" t="s">
        <v>104</v>
      </c>
    </row>
    <row r="91" spans="2:12" x14ac:dyDescent="0.25">
      <c r="B91" t="s">
        <v>39</v>
      </c>
      <c r="D91" s="6"/>
      <c r="E91" s="4">
        <v>0</v>
      </c>
      <c r="F91" s="4">
        <v>0</v>
      </c>
      <c r="G91" s="4">
        <v>0</v>
      </c>
      <c r="H91" s="4">
        <v>0</v>
      </c>
      <c r="I91" s="4">
        <f t="shared" si="2"/>
        <v>0</v>
      </c>
      <c r="J91" s="19"/>
      <c r="K91" s="35">
        <v>0</v>
      </c>
    </row>
    <row r="92" spans="2:12" x14ac:dyDescent="0.25">
      <c r="B92" t="s">
        <v>33</v>
      </c>
      <c r="D92" s="6"/>
      <c r="E92" s="4">
        <v>282</v>
      </c>
      <c r="F92" s="4">
        <v>24</v>
      </c>
      <c r="G92" s="4">
        <v>82</v>
      </c>
      <c r="H92" s="4">
        <v>20</v>
      </c>
      <c r="I92" s="4">
        <f t="shared" si="2"/>
        <v>102</v>
      </c>
      <c r="J92" s="19"/>
      <c r="K92" s="35">
        <v>100</v>
      </c>
    </row>
    <row r="93" spans="2:12" x14ac:dyDescent="0.25">
      <c r="B93" t="s">
        <v>51</v>
      </c>
      <c r="D93" s="6"/>
      <c r="E93" s="4">
        <v>0</v>
      </c>
      <c r="F93" s="4">
        <v>0</v>
      </c>
      <c r="G93" s="4">
        <v>0</v>
      </c>
      <c r="H93" s="4">
        <v>0</v>
      </c>
      <c r="I93" s="4">
        <f t="shared" si="2"/>
        <v>0</v>
      </c>
      <c r="J93" s="19"/>
      <c r="K93" s="35">
        <v>0</v>
      </c>
    </row>
    <row r="94" spans="2:12" x14ac:dyDescent="0.25">
      <c r="B94" t="s">
        <v>45</v>
      </c>
      <c r="D94" s="6"/>
      <c r="E94" s="4">
        <v>97</v>
      </c>
      <c r="F94" s="4">
        <v>0</v>
      </c>
      <c r="G94" s="4">
        <v>0</v>
      </c>
      <c r="H94" s="4">
        <v>0</v>
      </c>
      <c r="I94" s="4">
        <f t="shared" si="2"/>
        <v>0</v>
      </c>
      <c r="J94" s="19"/>
      <c r="K94" s="35">
        <v>0</v>
      </c>
    </row>
    <row r="95" spans="2:12" x14ac:dyDescent="0.25">
      <c r="B95" t="s">
        <v>59</v>
      </c>
      <c r="D95" s="6"/>
      <c r="E95" s="4">
        <v>0</v>
      </c>
      <c r="F95" s="4">
        <v>0</v>
      </c>
      <c r="G95" s="4">
        <v>86</v>
      </c>
      <c r="H95" s="4">
        <v>420</v>
      </c>
      <c r="I95" s="4">
        <f t="shared" si="2"/>
        <v>506</v>
      </c>
      <c r="J95" s="19"/>
      <c r="K95" s="35">
        <v>0</v>
      </c>
    </row>
    <row r="96" spans="2:12" x14ac:dyDescent="0.25">
      <c r="B96" t="s">
        <v>65</v>
      </c>
      <c r="D96" s="6"/>
      <c r="E96" s="4">
        <v>289</v>
      </c>
      <c r="F96" s="4">
        <v>0</v>
      </c>
      <c r="G96" s="4">
        <v>0</v>
      </c>
      <c r="H96" s="4">
        <v>350</v>
      </c>
      <c r="I96" s="4">
        <f t="shared" si="2"/>
        <v>350</v>
      </c>
      <c r="J96" s="19"/>
      <c r="K96" s="35">
        <v>350</v>
      </c>
    </row>
    <row r="97" spans="1:15" x14ac:dyDescent="0.25">
      <c r="B97" t="s">
        <v>73</v>
      </c>
      <c r="D97" s="6"/>
      <c r="E97" s="4">
        <v>0</v>
      </c>
      <c r="F97" s="4">
        <v>400</v>
      </c>
      <c r="G97" s="4">
        <v>0</v>
      </c>
      <c r="H97" s="4">
        <v>0</v>
      </c>
      <c r="I97" s="4">
        <f t="shared" si="2"/>
        <v>0</v>
      </c>
      <c r="J97" s="19"/>
      <c r="K97" s="35">
        <v>0</v>
      </c>
      <c r="M97" s="4"/>
    </row>
    <row r="98" spans="1:15" x14ac:dyDescent="0.25">
      <c r="B98" t="s">
        <v>60</v>
      </c>
      <c r="D98" s="6"/>
      <c r="E98" s="4">
        <v>0</v>
      </c>
      <c r="F98" s="4">
        <v>0</v>
      </c>
      <c r="G98" s="4">
        <v>0</v>
      </c>
      <c r="H98" s="4">
        <v>0</v>
      </c>
      <c r="I98" s="4">
        <f t="shared" si="2"/>
        <v>0</v>
      </c>
      <c r="J98" s="19"/>
      <c r="K98" s="35">
        <v>0</v>
      </c>
    </row>
    <row r="99" spans="1:15" ht="15.75" thickBot="1" x14ac:dyDescent="0.3">
      <c r="D99" s="4"/>
      <c r="E99" s="15">
        <f>SUM(E12:E98)</f>
        <v>35124</v>
      </c>
      <c r="F99" s="15">
        <f>SUM(F12:F98)</f>
        <v>36867</v>
      </c>
      <c r="G99" s="15">
        <f>SUM(G12:G98)</f>
        <v>88500.45</v>
      </c>
      <c r="H99" s="15">
        <f>SUM(H12:H98)</f>
        <v>41796</v>
      </c>
      <c r="I99" s="15">
        <f>SUM(I12:I98)</f>
        <v>130296.45</v>
      </c>
      <c r="J99" s="20"/>
      <c r="K99" s="15">
        <f>SUM(K12:K98)</f>
        <v>59117.8</v>
      </c>
    </row>
    <row r="100" spans="1:15" ht="15.75" thickTop="1" x14ac:dyDescent="0.25">
      <c r="D100" s="4"/>
      <c r="E100" s="6"/>
      <c r="F100" s="6"/>
      <c r="G100" s="4"/>
      <c r="H100" s="6"/>
      <c r="I100" s="6"/>
      <c r="K100" s="41"/>
    </row>
    <row r="101" spans="1:15" x14ac:dyDescent="0.25">
      <c r="D101" s="4"/>
      <c r="E101" s="6"/>
      <c r="F101" s="4"/>
      <c r="G101" s="6"/>
      <c r="H101" s="4"/>
      <c r="I101" s="6"/>
      <c r="J101" s="4"/>
      <c r="K101" s="41"/>
      <c r="L101" s="5"/>
      <c r="M101" s="6"/>
      <c r="O101" s="6"/>
    </row>
    <row r="102" spans="1:15" x14ac:dyDescent="0.25">
      <c r="D102" s="4"/>
      <c r="E102" s="4"/>
      <c r="F102" s="4"/>
      <c r="G102" s="4"/>
      <c r="H102" s="4"/>
      <c r="I102" s="4"/>
      <c r="J102" s="4"/>
      <c r="K102" s="41"/>
      <c r="L102" s="5"/>
      <c r="M102" s="6"/>
      <c r="O102" s="4"/>
    </row>
    <row r="103" spans="1:15" x14ac:dyDescent="0.25">
      <c r="A103" s="1" t="s">
        <v>0</v>
      </c>
      <c r="M103" s="4"/>
      <c r="O103" s="4"/>
    </row>
    <row r="104" spans="1:15" x14ac:dyDescent="0.25">
      <c r="A104" s="1" t="s">
        <v>131</v>
      </c>
      <c r="G104" t="s">
        <v>154</v>
      </c>
      <c r="M104" s="4"/>
      <c r="O104" s="4"/>
    </row>
    <row r="105" spans="1:15" x14ac:dyDescent="0.25">
      <c r="K105" s="3" t="s">
        <v>1</v>
      </c>
      <c r="M105" s="4"/>
      <c r="O105" s="4"/>
    </row>
    <row r="106" spans="1:15" x14ac:dyDescent="0.25">
      <c r="C106" t="s">
        <v>133</v>
      </c>
      <c r="K106" s="35">
        <v>60660</v>
      </c>
      <c r="M106" s="4"/>
      <c r="O106" s="4"/>
    </row>
    <row r="107" spans="1:15" x14ac:dyDescent="0.25">
      <c r="M107" s="4"/>
      <c r="O107" s="4"/>
    </row>
    <row r="108" spans="1:15" x14ac:dyDescent="0.25">
      <c r="C108" t="s">
        <v>144</v>
      </c>
      <c r="K108" s="42">
        <f>H99</f>
        <v>41796</v>
      </c>
      <c r="M108" s="4"/>
      <c r="O108" s="4"/>
    </row>
    <row r="109" spans="1:15" x14ac:dyDescent="0.25">
      <c r="C109" t="s">
        <v>143</v>
      </c>
      <c r="K109" s="42">
        <v>5000</v>
      </c>
      <c r="M109" s="4"/>
      <c r="O109" s="4"/>
    </row>
    <row r="110" spans="1:15" x14ac:dyDescent="0.25">
      <c r="C110" t="s">
        <v>145</v>
      </c>
      <c r="K110" s="42">
        <v>300</v>
      </c>
      <c r="M110" s="4"/>
      <c r="O110" s="4"/>
    </row>
    <row r="111" spans="1:15" x14ac:dyDescent="0.25">
      <c r="K111" s="42"/>
      <c r="M111" s="4"/>
      <c r="O111" s="4"/>
    </row>
    <row r="112" spans="1:15" x14ac:dyDescent="0.25">
      <c r="C112" t="s">
        <v>147</v>
      </c>
      <c r="K112" s="43">
        <f>K106-K108+K109+K110</f>
        <v>24164</v>
      </c>
      <c r="M112" s="4"/>
      <c r="O112" s="4"/>
    </row>
    <row r="113" spans="2:15" x14ac:dyDescent="0.25">
      <c r="M113" s="4"/>
      <c r="O113" s="4"/>
    </row>
    <row r="114" spans="2:15" x14ac:dyDescent="0.25">
      <c r="E114" s="2" t="s">
        <v>7</v>
      </c>
      <c r="M114" s="4"/>
      <c r="O114" s="4"/>
    </row>
    <row r="115" spans="2:15" x14ac:dyDescent="0.25">
      <c r="E115" s="12" t="s">
        <v>100</v>
      </c>
      <c r="M115" s="4"/>
      <c r="O115" s="4"/>
    </row>
    <row r="116" spans="2:15" x14ac:dyDescent="0.25">
      <c r="E116" s="13"/>
      <c r="N116" s="24"/>
      <c r="O116" s="4"/>
    </row>
    <row r="117" spans="2:15" x14ac:dyDescent="0.25">
      <c r="C117" t="s">
        <v>76</v>
      </c>
      <c r="E117" s="4">
        <v>37960</v>
      </c>
      <c r="I117" s="4">
        <v>39858</v>
      </c>
      <c r="J117" t="s">
        <v>77</v>
      </c>
    </row>
    <row r="118" spans="2:15" x14ac:dyDescent="0.25">
      <c r="C118" t="s">
        <v>78</v>
      </c>
      <c r="E118" s="7">
        <v>1275</v>
      </c>
      <c r="I118" s="7">
        <v>500</v>
      </c>
      <c r="J118" t="s">
        <v>141</v>
      </c>
    </row>
    <row r="119" spans="2:15" x14ac:dyDescent="0.25">
      <c r="E119" s="4">
        <f>SUM(E117:E118)</f>
        <v>39235</v>
      </c>
      <c r="K119" s="44">
        <f>I117+I118</f>
        <v>40358</v>
      </c>
    </row>
    <row r="120" spans="2:15" x14ac:dyDescent="0.25">
      <c r="K120" s="35">
        <f>K112+K119</f>
        <v>64522</v>
      </c>
    </row>
    <row r="121" spans="2:15" x14ac:dyDescent="0.25">
      <c r="C121" t="s">
        <v>120</v>
      </c>
      <c r="K121" s="35">
        <v>2000</v>
      </c>
    </row>
    <row r="122" spans="2:15" x14ac:dyDescent="0.25">
      <c r="K122" s="35"/>
    </row>
    <row r="123" spans="2:15" x14ac:dyDescent="0.25">
      <c r="K123" s="35"/>
    </row>
    <row r="124" spans="2:15" x14ac:dyDescent="0.25">
      <c r="C124" t="s">
        <v>79</v>
      </c>
      <c r="K124" s="44">
        <f>K99</f>
        <v>59117.8</v>
      </c>
    </row>
    <row r="125" spans="2:15" ht="15.75" thickBot="1" x14ac:dyDescent="0.3">
      <c r="C125" t="s">
        <v>152</v>
      </c>
      <c r="J125" s="14" t="s">
        <v>1</v>
      </c>
      <c r="K125" s="45">
        <f>K120+K121-K124</f>
        <v>7404.1999999999971</v>
      </c>
    </row>
    <row r="126" spans="2:15" ht="15.75" thickTop="1" x14ac:dyDescent="0.25"/>
    <row r="127" spans="2:15" x14ac:dyDescent="0.25">
      <c r="B127" t="s">
        <v>116</v>
      </c>
    </row>
    <row r="128" spans="2:15" x14ac:dyDescent="0.25">
      <c r="B128" t="s">
        <v>150</v>
      </c>
    </row>
    <row r="136" spans="1:2" x14ac:dyDescent="0.25">
      <c r="A136" s="16" t="s">
        <v>101</v>
      </c>
    </row>
    <row r="137" spans="1:2" x14ac:dyDescent="0.25">
      <c r="A137" t="s">
        <v>155</v>
      </c>
    </row>
    <row r="138" spans="1:2" x14ac:dyDescent="0.25">
      <c r="A138" t="s">
        <v>153</v>
      </c>
    </row>
    <row r="140" spans="1:2" x14ac:dyDescent="0.25">
      <c r="A140" t="s">
        <v>103</v>
      </c>
      <c r="B140" t="s">
        <v>121</v>
      </c>
    </row>
    <row r="141" spans="1:2" x14ac:dyDescent="0.25">
      <c r="A141" t="s">
        <v>104</v>
      </c>
      <c r="B141" t="s">
        <v>122</v>
      </c>
    </row>
    <row r="142" spans="1:2" x14ac:dyDescent="0.25">
      <c r="A142" t="s">
        <v>105</v>
      </c>
      <c r="B142" t="s">
        <v>123</v>
      </c>
    </row>
    <row r="143" spans="1:2" x14ac:dyDescent="0.25">
      <c r="A143" t="s">
        <v>124</v>
      </c>
      <c r="B143" t="s">
        <v>125</v>
      </c>
    </row>
    <row r="144" spans="1:2" x14ac:dyDescent="0.25">
      <c r="A144" t="s">
        <v>107</v>
      </c>
      <c r="B144" t="s">
        <v>126</v>
      </c>
    </row>
    <row r="145" spans="1:2" x14ac:dyDescent="0.25">
      <c r="A145" t="s">
        <v>108</v>
      </c>
      <c r="B145" t="s">
        <v>127</v>
      </c>
    </row>
    <row r="146" spans="1:2" x14ac:dyDescent="0.25">
      <c r="A146" t="s">
        <v>109</v>
      </c>
      <c r="B146" t="s">
        <v>128</v>
      </c>
    </row>
    <row r="147" spans="1:2" x14ac:dyDescent="0.25">
      <c r="A147" t="s">
        <v>110</v>
      </c>
      <c r="B147" t="s">
        <v>129</v>
      </c>
    </row>
    <row r="148" spans="1:2" x14ac:dyDescent="0.25">
      <c r="A148" t="s">
        <v>111</v>
      </c>
      <c r="B148" t="s">
        <v>130</v>
      </c>
    </row>
    <row r="149" spans="1:2" x14ac:dyDescent="0.25">
      <c r="A149" t="s">
        <v>113</v>
      </c>
      <c r="B149" t="s">
        <v>148</v>
      </c>
    </row>
    <row r="150" spans="1:2" x14ac:dyDescent="0.25">
      <c r="A150" t="s">
        <v>114</v>
      </c>
      <c r="B150" t="s">
        <v>140</v>
      </c>
    </row>
  </sheetData>
  <printOptions gridLines="1"/>
  <pageMargins left="0.7" right="0.7" top="0.75" bottom="0.75" header="0.3" footer="0.3"/>
  <pageSetup paperSize="9" fitToHeight="0" orientation="landscape" verticalDpi="4294967293" r:id="rId1"/>
  <headerFooter>
    <oddHeader>&amp;CD R A F T</oddHeader>
  </headerFooter>
  <ignoredErrors>
    <ignoredError sqref="I12 I13:I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Watson</dc:creator>
  <cp:lastModifiedBy>John Watson</cp:lastModifiedBy>
  <cp:lastPrinted>2017-11-14T13:26:33Z</cp:lastPrinted>
  <dcterms:created xsi:type="dcterms:W3CDTF">2013-06-21T16:29:04Z</dcterms:created>
  <dcterms:modified xsi:type="dcterms:W3CDTF">2017-11-14T13:26:47Z</dcterms:modified>
</cp:coreProperties>
</file>