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6/Jan agenda 26/"/>
    </mc:Choice>
  </mc:AlternateContent>
  <xr:revisionPtr revIDLastSave="0" documentId="8_{1AEDED92-23A8-4B85-875B-D08DE78F6C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ments" sheetId="2" r:id="rId1"/>
    <sheet name="Receipts" sheetId="3" r:id="rId2"/>
  </sheets>
  <definedNames>
    <definedName name="_xlnm.Print_Area" localSheetId="0">Payments!$A$1:$N$217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0" i="2" l="1"/>
  <c r="C195" i="2"/>
  <c r="C190" i="2"/>
  <c r="C185" i="2"/>
  <c r="C180" i="2"/>
  <c r="C175" i="2"/>
  <c r="C202" i="2" l="1"/>
  <c r="C199" i="2"/>
  <c r="J157" i="2"/>
  <c r="K157" i="2" s="1"/>
  <c r="J158" i="2"/>
  <c r="K158" i="2" s="1"/>
  <c r="C194" i="2"/>
  <c r="C197" i="2" s="1"/>
  <c r="C189" i="2"/>
  <c r="C192" i="2" s="1"/>
  <c r="C184" i="2"/>
  <c r="C187" i="2" s="1"/>
  <c r="C179" i="2"/>
  <c r="C182" i="2" s="1"/>
  <c r="C174" i="2"/>
  <c r="C177" i="2" s="1"/>
  <c r="J153" i="2"/>
  <c r="K153" i="2" s="1"/>
  <c r="J154" i="2"/>
  <c r="K154" i="2" s="1"/>
  <c r="J155" i="2"/>
  <c r="J156" i="2"/>
  <c r="K156" i="2" s="1"/>
  <c r="C159" i="2"/>
  <c r="D159" i="2"/>
  <c r="E159" i="2"/>
  <c r="F159" i="2"/>
  <c r="G159" i="2"/>
  <c r="H159" i="2"/>
  <c r="I159" i="2"/>
  <c r="L159" i="2"/>
  <c r="J159" i="2" l="1"/>
  <c r="K155" i="2"/>
  <c r="K159" i="2" s="1"/>
  <c r="K14" i="3"/>
  <c r="K15" i="3"/>
  <c r="D146" i="2" l="1"/>
  <c r="E146" i="2"/>
  <c r="F146" i="2"/>
  <c r="G146" i="2"/>
  <c r="H146" i="2"/>
  <c r="I146" i="2"/>
  <c r="L146" i="2"/>
  <c r="D104" i="2"/>
  <c r="E104" i="2"/>
  <c r="F104" i="2"/>
  <c r="G104" i="2"/>
  <c r="H104" i="2"/>
  <c r="I104" i="2"/>
  <c r="L104" i="2"/>
  <c r="D98" i="2"/>
  <c r="L98" i="2"/>
  <c r="D23" i="3" l="1"/>
  <c r="D16" i="3"/>
  <c r="L14" i="3"/>
  <c r="K13" i="3"/>
  <c r="L13" i="3" s="1"/>
  <c r="J140" i="2"/>
  <c r="K140" i="2" s="1"/>
  <c r="F93" i="2"/>
  <c r="F98" i="2" s="1"/>
  <c r="G93" i="2"/>
  <c r="G98" i="2" s="1"/>
  <c r="H93" i="2"/>
  <c r="H98" i="2" s="1"/>
  <c r="I93" i="2"/>
  <c r="I98" i="2" s="1"/>
  <c r="E93" i="2"/>
  <c r="E98" i="2" s="1"/>
  <c r="D58" i="2"/>
  <c r="D89" i="2"/>
  <c r="D79" i="2"/>
  <c r="D63" i="2"/>
  <c r="C146" i="2"/>
  <c r="J136" i="2"/>
  <c r="K136" i="2" s="1"/>
  <c r="C104" i="2"/>
  <c r="C98" i="2"/>
  <c r="C84" i="2"/>
  <c r="C79" i="2"/>
  <c r="C73" i="2"/>
  <c r="C58" i="2"/>
  <c r="J25" i="2"/>
  <c r="K25" i="2" s="1"/>
  <c r="J16" i="2"/>
  <c r="K16" i="2" s="1"/>
  <c r="J13" i="2"/>
  <c r="K13" i="2" s="1"/>
  <c r="J134" i="2"/>
  <c r="K134" i="2" s="1"/>
  <c r="J135" i="2"/>
  <c r="K135" i="2" s="1"/>
  <c r="J137" i="2"/>
  <c r="K137" i="2" s="1"/>
  <c r="J138" i="2"/>
  <c r="K138" i="2" s="1"/>
  <c r="J139" i="2"/>
  <c r="K139" i="2" s="1"/>
  <c r="J141" i="2"/>
  <c r="K141" i="2" s="1"/>
  <c r="J142" i="2"/>
  <c r="K142" i="2" s="1"/>
  <c r="J143" i="2"/>
  <c r="K143" i="2" s="1"/>
  <c r="J144" i="2"/>
  <c r="K144" i="2" s="1"/>
  <c r="J145" i="2"/>
  <c r="K145" i="2" s="1"/>
  <c r="J131" i="2" l="1"/>
  <c r="K131" i="2" s="1"/>
  <c r="J132" i="2"/>
  <c r="K132" i="2" s="1"/>
  <c r="J133" i="2"/>
  <c r="K133" i="2" s="1"/>
  <c r="J130" i="2"/>
  <c r="K130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03" i="2"/>
  <c r="K103" i="2" s="1"/>
  <c r="J102" i="2"/>
  <c r="K102" i="2" s="1"/>
  <c r="J101" i="2"/>
  <c r="J71" i="2"/>
  <c r="K71" i="2" s="1"/>
  <c r="J72" i="2"/>
  <c r="K72" i="2" s="1"/>
  <c r="J77" i="2"/>
  <c r="K77" i="2" s="1"/>
  <c r="J78" i="2"/>
  <c r="K78" i="2" s="1"/>
  <c r="J83" i="2"/>
  <c r="K83" i="2" s="1"/>
  <c r="J88" i="2"/>
  <c r="K88" i="2" s="1"/>
  <c r="J94" i="2"/>
  <c r="K94" i="2" s="1"/>
  <c r="J95" i="2"/>
  <c r="K95" i="2" s="1"/>
  <c r="J96" i="2"/>
  <c r="K96" i="2" s="1"/>
  <c r="J97" i="2"/>
  <c r="K97" i="2" s="1"/>
  <c r="J93" i="2"/>
  <c r="L89" i="2"/>
  <c r="I89" i="2"/>
  <c r="H89" i="2"/>
  <c r="G89" i="2"/>
  <c r="F89" i="2"/>
  <c r="E89" i="2"/>
  <c r="C89" i="2"/>
  <c r="J87" i="2"/>
  <c r="J89" i="2" s="1"/>
  <c r="L84" i="2"/>
  <c r="I84" i="2"/>
  <c r="H84" i="2"/>
  <c r="G84" i="2"/>
  <c r="F84" i="2"/>
  <c r="E84" i="2"/>
  <c r="D84" i="2"/>
  <c r="J82" i="2"/>
  <c r="J84" i="2" s="1"/>
  <c r="J107" i="2"/>
  <c r="K107" i="2" s="1"/>
  <c r="F127" i="2"/>
  <c r="E127" i="2"/>
  <c r="C127" i="2"/>
  <c r="L79" i="2"/>
  <c r="I79" i="2"/>
  <c r="H79" i="2"/>
  <c r="G79" i="2"/>
  <c r="F79" i="2"/>
  <c r="E79" i="2"/>
  <c r="J76" i="2"/>
  <c r="J79" i="2" s="1"/>
  <c r="L67" i="2"/>
  <c r="K67" i="2"/>
  <c r="D67" i="2"/>
  <c r="E67" i="2"/>
  <c r="F67" i="2"/>
  <c r="G67" i="2"/>
  <c r="H67" i="2"/>
  <c r="I67" i="2"/>
  <c r="J67" i="2"/>
  <c r="C67" i="2"/>
  <c r="J62" i="2"/>
  <c r="K62" i="2" s="1"/>
  <c r="J56" i="2"/>
  <c r="K56" i="2" s="1"/>
  <c r="J57" i="2"/>
  <c r="K57" i="2" s="1"/>
  <c r="J41" i="2"/>
  <c r="K41" i="2" s="1"/>
  <c r="J42" i="2"/>
  <c r="K42" i="2" s="1"/>
  <c r="J43" i="2"/>
  <c r="K43" i="2" s="1"/>
  <c r="J44" i="2"/>
  <c r="K44" i="2" s="1"/>
  <c r="J45" i="2"/>
  <c r="K45" i="2" s="1"/>
  <c r="J47" i="2"/>
  <c r="K47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6" i="2"/>
  <c r="K26" i="2" s="1"/>
  <c r="J66" i="2"/>
  <c r="K66" i="2" s="1"/>
  <c r="L31" i="2"/>
  <c r="I31" i="2"/>
  <c r="H31" i="2"/>
  <c r="G31" i="2"/>
  <c r="F31" i="2"/>
  <c r="E31" i="2"/>
  <c r="D31" i="2"/>
  <c r="C31" i="2"/>
  <c r="J30" i="2"/>
  <c r="J31" i="2" s="1"/>
  <c r="K21" i="3"/>
  <c r="L21" i="3" s="1"/>
  <c r="J16" i="3"/>
  <c r="I16" i="3"/>
  <c r="H16" i="3"/>
  <c r="G16" i="3"/>
  <c r="F16" i="3"/>
  <c r="E16" i="3"/>
  <c r="C16" i="3"/>
  <c r="K12" i="3"/>
  <c r="L12" i="3" s="1"/>
  <c r="K11" i="3"/>
  <c r="L11" i="3" s="1"/>
  <c r="K10" i="3"/>
  <c r="J7" i="3"/>
  <c r="I7" i="3"/>
  <c r="H7" i="3"/>
  <c r="G7" i="3"/>
  <c r="F7" i="3"/>
  <c r="E7" i="3"/>
  <c r="D7" i="3"/>
  <c r="C7" i="3"/>
  <c r="K6" i="3"/>
  <c r="K7" i="3" s="1"/>
  <c r="L127" i="2"/>
  <c r="I127" i="2"/>
  <c r="H127" i="2"/>
  <c r="G127" i="2"/>
  <c r="D127" i="2"/>
  <c r="J126" i="2"/>
  <c r="K126" i="2" s="1"/>
  <c r="J116" i="2"/>
  <c r="K116" i="2" s="1"/>
  <c r="J115" i="2"/>
  <c r="K115" i="2" s="1"/>
  <c r="J113" i="2"/>
  <c r="K113" i="2" s="1"/>
  <c r="J112" i="2"/>
  <c r="K112" i="2" s="1"/>
  <c r="J111" i="2"/>
  <c r="K111" i="2" s="1"/>
  <c r="J110" i="2"/>
  <c r="K110" i="2" s="1"/>
  <c r="J109" i="2"/>
  <c r="K109" i="2" s="1"/>
  <c r="J108" i="2"/>
  <c r="L73" i="2"/>
  <c r="I73" i="2"/>
  <c r="H73" i="2"/>
  <c r="G73" i="2"/>
  <c r="F73" i="2"/>
  <c r="E73" i="2"/>
  <c r="D73" i="2"/>
  <c r="J70" i="2"/>
  <c r="J73" i="2" s="1"/>
  <c r="L63" i="2"/>
  <c r="I63" i="2"/>
  <c r="H63" i="2"/>
  <c r="G63" i="2"/>
  <c r="F63" i="2"/>
  <c r="E63" i="2"/>
  <c r="C63" i="2"/>
  <c r="J61" i="2"/>
  <c r="J63" i="2" s="1"/>
  <c r="L58" i="2"/>
  <c r="I58" i="2"/>
  <c r="H58" i="2"/>
  <c r="G58" i="2"/>
  <c r="F58" i="2"/>
  <c r="E58" i="2"/>
  <c r="J55" i="2"/>
  <c r="J58" i="2" s="1"/>
  <c r="L52" i="2"/>
  <c r="I52" i="2"/>
  <c r="H52" i="2"/>
  <c r="G52" i="2"/>
  <c r="F52" i="2"/>
  <c r="E52" i="2"/>
  <c r="D52" i="2"/>
  <c r="C52" i="2"/>
  <c r="J51" i="2"/>
  <c r="J52" i="2" s="1"/>
  <c r="L48" i="2"/>
  <c r="I48" i="2"/>
  <c r="H48" i="2"/>
  <c r="G48" i="2"/>
  <c r="F48" i="2"/>
  <c r="E48" i="2"/>
  <c r="D48" i="2"/>
  <c r="C48" i="2"/>
  <c r="J40" i="2"/>
  <c r="L37" i="2"/>
  <c r="I37" i="2"/>
  <c r="H37" i="2"/>
  <c r="G37" i="2"/>
  <c r="F37" i="2"/>
  <c r="E37" i="2"/>
  <c r="D37" i="2"/>
  <c r="C37" i="2"/>
  <c r="J36" i="2"/>
  <c r="K36" i="2" s="1"/>
  <c r="J35" i="2"/>
  <c r="K35" i="2" s="1"/>
  <c r="J34" i="2"/>
  <c r="L27" i="2"/>
  <c r="I27" i="2"/>
  <c r="H27" i="2"/>
  <c r="G27" i="2"/>
  <c r="F27" i="2"/>
  <c r="E27" i="2"/>
  <c r="C27" i="2"/>
  <c r="J15" i="2"/>
  <c r="K15" i="2" s="1"/>
  <c r="D27" i="2"/>
  <c r="J14" i="2"/>
  <c r="K14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F150" i="2" l="1"/>
  <c r="G150" i="2"/>
  <c r="E150" i="2"/>
  <c r="H150" i="2"/>
  <c r="L150" i="2"/>
  <c r="C162" i="2" s="1"/>
  <c r="C164" i="2" s="1"/>
  <c r="F200" i="2" s="1"/>
  <c r="I150" i="2"/>
  <c r="D150" i="2"/>
  <c r="C150" i="2"/>
  <c r="J98" i="2"/>
  <c r="J104" i="2"/>
  <c r="K146" i="2"/>
  <c r="J146" i="2"/>
  <c r="F19" i="3"/>
  <c r="F23" i="3" s="1"/>
  <c r="G19" i="3"/>
  <c r="G23" i="3" s="1"/>
  <c r="H19" i="3"/>
  <c r="H23" i="3" s="1"/>
  <c r="I19" i="3"/>
  <c r="I23" i="3" s="1"/>
  <c r="C19" i="3"/>
  <c r="C23" i="3" s="1"/>
  <c r="K101" i="2"/>
  <c r="K104" i="2" s="1"/>
  <c r="K93" i="2"/>
  <c r="K98" i="2" s="1"/>
  <c r="K87" i="2"/>
  <c r="K89" i="2" s="1"/>
  <c r="K82" i="2"/>
  <c r="K84" i="2" s="1"/>
  <c r="K76" i="2"/>
  <c r="K79" i="2" s="1"/>
  <c r="J37" i="2"/>
  <c r="J19" i="3"/>
  <c r="J23" i="3" s="1"/>
  <c r="E19" i="3"/>
  <c r="E23" i="3" s="1"/>
  <c r="D19" i="3"/>
  <c r="L6" i="3"/>
  <c r="L7" i="3" s="1"/>
  <c r="K55" i="2"/>
  <c r="K58" i="2" s="1"/>
  <c r="J48" i="2"/>
  <c r="K30" i="2"/>
  <c r="K31" i="2" s="1"/>
  <c r="K70" i="2"/>
  <c r="K73" i="2" s="1"/>
  <c r="K61" i="2"/>
  <c r="K63" i="2" s="1"/>
  <c r="K51" i="2"/>
  <c r="K52" i="2" s="1"/>
  <c r="J27" i="2"/>
  <c r="K5" i="2"/>
  <c r="K27" i="2" s="1"/>
  <c r="K37" i="2"/>
  <c r="K40" i="2"/>
  <c r="K48" i="2" s="1"/>
  <c r="J114" i="2"/>
  <c r="K114" i="2" s="1"/>
  <c r="L10" i="3"/>
  <c r="L16" i="3" s="1"/>
  <c r="K108" i="2"/>
  <c r="F195" i="2" l="1"/>
  <c r="F190" i="2"/>
  <c r="F185" i="2"/>
  <c r="F180" i="2"/>
  <c r="F175" i="2"/>
  <c r="K19" i="3"/>
  <c r="K23" i="3" s="1"/>
  <c r="L19" i="3"/>
  <c r="L23" i="3" s="1"/>
  <c r="J127" i="2"/>
  <c r="J150" i="2" s="1"/>
  <c r="K127" i="2"/>
  <c r="K150" i="2" s="1"/>
  <c r="K16" i="3"/>
</calcChain>
</file>

<file path=xl/sharedStrings.xml><?xml version="1.0" encoding="utf-8"?>
<sst xmlns="http://schemas.openxmlformats.org/spreadsheetml/2006/main" count="433" uniqueCount="184">
  <si>
    <t>Code</t>
  </si>
  <si>
    <t>Title</t>
  </si>
  <si>
    <t>- - -- - - - - - - - - - - - - - Forecast - - - - - - - - - - - - - - - - -</t>
  </si>
  <si>
    <t>2025-2026</t>
  </si>
  <si>
    <t>Administration</t>
  </si>
  <si>
    <t>Budget</t>
  </si>
  <si>
    <t>Actual</t>
  </si>
  <si>
    <t>Nov</t>
  </si>
  <si>
    <t>Dec</t>
  </si>
  <si>
    <t>Jan</t>
  </si>
  <si>
    <t>Feb</t>
  </si>
  <si>
    <t>Mar</t>
  </si>
  <si>
    <t>TOTAL</t>
  </si>
  <si>
    <t>Variance</t>
  </si>
  <si>
    <t>Comments</t>
  </si>
  <si>
    <t>Stationery</t>
  </si>
  <si>
    <t>SUB TOTAL</t>
  </si>
  <si>
    <t>Apr - Oct</t>
  </si>
  <si>
    <t>Insurance</t>
  </si>
  <si>
    <t>Postage</t>
  </si>
  <si>
    <t>Subscriptions</t>
  </si>
  <si>
    <t>Office Equipment</t>
  </si>
  <si>
    <t>Bank Charges</t>
  </si>
  <si>
    <t>Grants</t>
  </si>
  <si>
    <t>Community Transport</t>
  </si>
  <si>
    <t xml:space="preserve">TOTAL </t>
  </si>
  <si>
    <t>Bank Interest</t>
  </si>
  <si>
    <t xml:space="preserve">Bank Interest </t>
  </si>
  <si>
    <t>Income</t>
  </si>
  <si>
    <t>Precept</t>
  </si>
  <si>
    <t>VAT Refund</t>
  </si>
  <si>
    <t>CIL</t>
  </si>
  <si>
    <t>GROSS TOTAL</t>
  </si>
  <si>
    <t>``</t>
  </si>
  <si>
    <t>Proposed</t>
  </si>
  <si>
    <t xml:space="preserve">Proposed </t>
  </si>
  <si>
    <t>2025-26</t>
  </si>
  <si>
    <t>Retendon Parish Council Budget 2026-2027</t>
  </si>
  <si>
    <t>Barling Magna Parish Council - Budget 2026/27</t>
  </si>
  <si>
    <t>Balance Brought Forward</t>
  </si>
  <si>
    <t>Mileage/Parking</t>
  </si>
  <si>
    <t>Mobile Telephone</t>
  </si>
  <si>
    <t>Council Insurance</t>
  </si>
  <si>
    <t>Internal Audit</t>
  </si>
  <si>
    <t>Community Newsletter</t>
  </si>
  <si>
    <t>Web Design and Support</t>
  </si>
  <si>
    <t>External Auditor</t>
  </si>
  <si>
    <t>Citizen of the Year</t>
  </si>
  <si>
    <t>Misc</t>
  </si>
  <si>
    <t>Data Protection</t>
  </si>
  <si>
    <t>Sofware System Licences</t>
  </si>
  <si>
    <t>Hall Rental</t>
  </si>
  <si>
    <t>Legal Costs</t>
  </si>
  <si>
    <t>Salt Bins</t>
  </si>
  <si>
    <t>Bus Shelters</t>
  </si>
  <si>
    <t>Bus Shelters Repairs</t>
  </si>
  <si>
    <t>Replacement Bus Shelter</t>
  </si>
  <si>
    <t>Community Projects</t>
  </si>
  <si>
    <t>Christmas Hampers</t>
  </si>
  <si>
    <t>Scarecrow Competition</t>
  </si>
  <si>
    <t>Photography Competition</t>
  </si>
  <si>
    <t xml:space="preserve">Citizen of the Year </t>
  </si>
  <si>
    <t>Victory Celebrations</t>
  </si>
  <si>
    <t>The Big Lunch</t>
  </si>
  <si>
    <t>Entertainment</t>
  </si>
  <si>
    <t>Councillor Allowances</t>
  </si>
  <si>
    <t>Milleage</t>
  </si>
  <si>
    <t>Councillor Costs</t>
  </si>
  <si>
    <t>Chairman's Fund</t>
  </si>
  <si>
    <t>Councillor Training</t>
  </si>
  <si>
    <t>Surveyor Fees</t>
  </si>
  <si>
    <t>Donation</t>
  </si>
  <si>
    <t xml:space="preserve">Interest </t>
  </si>
  <si>
    <t>Interest Received</t>
  </si>
  <si>
    <t>New Amenity</t>
  </si>
  <si>
    <t>Repairs</t>
  </si>
  <si>
    <t>Legal Expenses</t>
  </si>
  <si>
    <t>Playspace</t>
  </si>
  <si>
    <t>New Equipment</t>
  </si>
  <si>
    <t>Mow Lawn and Bins</t>
  </si>
  <si>
    <t>Annual Inspection</t>
  </si>
  <si>
    <t>Provisions for Elections</t>
  </si>
  <si>
    <t>Elections</t>
  </si>
  <si>
    <t>Provision for Election Costs</t>
  </si>
  <si>
    <t>PWLB Repayments</t>
  </si>
  <si>
    <t>Interest</t>
  </si>
  <si>
    <t>Public Works Loan Board</t>
  </si>
  <si>
    <t>Reserves</t>
  </si>
  <si>
    <t>Parish Hall Refurbishment</t>
  </si>
  <si>
    <t>Parish Hall Hardstanding</t>
  </si>
  <si>
    <t>Provisions for Legal Expenses</t>
  </si>
  <si>
    <t>Path Wildlife Reserve</t>
  </si>
  <si>
    <t>Playspace - New Equipment</t>
  </si>
  <si>
    <t>Staff Salaries and On Costs</t>
  </si>
  <si>
    <t>Clerk - Salary</t>
  </si>
  <si>
    <t>PAYE/NIC</t>
  </si>
  <si>
    <t>Pension</t>
  </si>
  <si>
    <t>Expenses</t>
  </si>
  <si>
    <t xml:space="preserve">Admin Charges </t>
  </si>
  <si>
    <t>Street Lighting</t>
  </si>
  <si>
    <t>Power Supplies</t>
  </si>
  <si>
    <t>Equipment Repairs</t>
  </si>
  <si>
    <t>Street Lighting - upgrade to LED</t>
  </si>
  <si>
    <t xml:space="preserve">Village Hall Operations </t>
  </si>
  <si>
    <t>Mow Lawn and Maintain Hedges</t>
  </si>
  <si>
    <t>Fire Extinquisher Maintenance</t>
  </si>
  <si>
    <t>Water and Sewage Charges</t>
  </si>
  <si>
    <t>Electricity</t>
  </si>
  <si>
    <t>Hall Manager's Salary</t>
  </si>
  <si>
    <t>Cleaning Materials</t>
  </si>
  <si>
    <t>Boiler Service</t>
  </si>
  <si>
    <t>Periodic/PAT Testing</t>
  </si>
  <si>
    <t>Broadband and Landline</t>
  </si>
  <si>
    <t>Alarms System Maintenance</t>
  </si>
  <si>
    <t>Village Hall Repairs and Refurb</t>
  </si>
  <si>
    <t xml:space="preserve">Village Hall Dingy </t>
  </si>
  <si>
    <t>Gas</t>
  </si>
  <si>
    <t>CCTV Maintenance</t>
  </si>
  <si>
    <t>Maintenance</t>
  </si>
  <si>
    <t>Warning Sign</t>
  </si>
  <si>
    <t>Bleed Kit</t>
  </si>
  <si>
    <t>Table</t>
  </si>
  <si>
    <t>Wildlife Reserve</t>
  </si>
  <si>
    <t>Empty Bins - WLR</t>
  </si>
  <si>
    <t>Water Charges</t>
  </si>
  <si>
    <t>Fuel</t>
  </si>
  <si>
    <t>Hand Tools and Eqipment</t>
  </si>
  <si>
    <t>Fire Extinquisher Maint</t>
  </si>
  <si>
    <t>Noticeboard</t>
  </si>
  <si>
    <t>Tree Inspection/Surgery</t>
  </si>
  <si>
    <t>Tractor Repairs</t>
  </si>
  <si>
    <t>Fencing</t>
  </si>
  <si>
    <t>Bird Feed</t>
  </si>
  <si>
    <t>Fund Dog Show</t>
  </si>
  <si>
    <t>Equipment</t>
  </si>
  <si>
    <t xml:space="preserve">Maintenance </t>
  </si>
  <si>
    <t>Training</t>
  </si>
  <si>
    <t>Locam Clerk/RFO</t>
  </si>
  <si>
    <t>Servicing</t>
  </si>
  <si>
    <t>Electric</t>
  </si>
  <si>
    <t xml:space="preserve">EE Mobile Phone - Cancel? </t>
  </si>
  <si>
    <t>Legra Internal Audit.  Need to appoint for 25/26</t>
  </si>
  <si>
    <t>SLCC £190, EALC £482.28, RCCE £105.50, RHALC £12</t>
  </si>
  <si>
    <t>Clerk/RFO Salary</t>
  </si>
  <si>
    <t>Overpayment.  Being paid back at £76 per month</t>
  </si>
  <si>
    <t>Village Hall Inc</t>
  </si>
  <si>
    <t>Forecasted Final Position 2025-2026</t>
  </si>
  <si>
    <t>Remove</t>
  </si>
  <si>
    <t>Scribe Accounts</t>
  </si>
  <si>
    <t xml:space="preserve">Remove </t>
  </si>
  <si>
    <t>Remembrance Wreath</t>
  </si>
  <si>
    <t>Add</t>
  </si>
  <si>
    <t>Change to Grants</t>
  </si>
  <si>
    <t>Change to The Parry</t>
  </si>
  <si>
    <t xml:space="preserve">change to maintenance </t>
  </si>
  <si>
    <t>Events</t>
  </si>
  <si>
    <t xml:space="preserve">Change to maintenance </t>
  </si>
  <si>
    <t>Move to EMR £5,000</t>
  </si>
  <si>
    <t>Change to noticeboards</t>
  </si>
  <si>
    <t>remove</t>
  </si>
  <si>
    <t>Shortfall</t>
  </si>
  <si>
    <t>Draft Tax Base for Barling Magna PC - 26/27 =  638.7 </t>
  </si>
  <si>
    <t>Precept last year was £81,246</t>
  </si>
  <si>
    <t xml:space="preserve">Last year charged 127.50 per Band D Property </t>
  </si>
  <si>
    <t>2026/27</t>
  </si>
  <si>
    <t>Income Hall</t>
  </si>
  <si>
    <t>Balance Required</t>
  </si>
  <si>
    <t>Preceipt</t>
  </si>
  <si>
    <t>Draft Tax Base</t>
  </si>
  <si>
    <t>Band D Tax Charge</t>
  </si>
  <si>
    <t xml:space="preserve"> no change</t>
  </si>
  <si>
    <t>plus 2.5%</t>
  </si>
  <si>
    <t>plus 5%</t>
  </si>
  <si>
    <t>Precept increase/(decrease)</t>
  </si>
  <si>
    <t>plus 7.5%</t>
  </si>
  <si>
    <t>plus 10%</t>
  </si>
  <si>
    <t xml:space="preserve">Proposed Expenditure </t>
  </si>
  <si>
    <t>Financial Reserve</t>
  </si>
  <si>
    <t>Total Reserves</t>
  </si>
  <si>
    <t>General Fund</t>
  </si>
  <si>
    <t>Total Funds</t>
  </si>
  <si>
    <t>As per cashbook 03/12/2025</t>
  </si>
  <si>
    <t>plus 20%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</si>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</sst>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0"/>
      <color rgb="FF000000"/>
      <name val="Aptos Narrow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6"/>
      <color rgb="FFFF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 Narrow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0000"/>
      <name val="Aptos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Arial"/>
      <family val="2"/>
    </font>
    <font>
      <b/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EEAF6"/>
      </patternFill>
    </fill>
  </fills>
  <borders count="21">
    <border>
      <left/>
      <right/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3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vertical="top"/>
    </xf>
    <xf numFmtId="1" fontId="5" fillId="0" borderId="3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1" fontId="2" fillId="0" borderId="8" xfId="0" applyNumberFormat="1" applyFont="1" applyBorder="1" applyAlignment="1">
      <alignment vertical="top"/>
    </xf>
    <xf numFmtId="1" fontId="2" fillId="0" borderId="10" xfId="0" applyNumberFormat="1" applyFont="1" applyBorder="1" applyAlignment="1">
      <alignment vertical="top"/>
    </xf>
    <xf numFmtId="1" fontId="2" fillId="0" borderId="12" xfId="0" applyNumberFormat="1" applyFont="1" applyBorder="1" applyAlignment="1">
      <alignment vertical="top"/>
    </xf>
    <xf numFmtId="4" fontId="1" fillId="3" borderId="6" xfId="0" applyNumberFormat="1" applyFont="1" applyFill="1" applyBorder="1" applyAlignment="1">
      <alignment vertical="top"/>
    </xf>
    <xf numFmtId="4" fontId="2" fillId="0" borderId="14" xfId="0" applyNumberFormat="1" applyFont="1" applyBorder="1" applyAlignment="1">
      <alignment vertical="top"/>
    </xf>
    <xf numFmtId="1" fontId="2" fillId="0" borderId="14" xfId="0" applyNumberFormat="1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10" fillId="0" borderId="0" xfId="0" applyFont="1" applyAlignment="1">
      <alignment vertical="top"/>
    </xf>
    <xf numFmtId="0" fontId="2" fillId="0" borderId="14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7" fillId="2" borderId="10" xfId="0" applyFont="1" applyFill="1" applyBorder="1" applyAlignment="1">
      <alignment vertical="top"/>
    </xf>
    <xf numFmtId="3" fontId="11" fillId="3" borderId="6" xfId="0" applyNumberFormat="1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0" fontId="11" fillId="4" borderId="14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4" fontId="1" fillId="2" borderId="0" xfId="0" applyNumberFormat="1" applyFont="1" applyFill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/>
    </xf>
    <xf numFmtId="4" fontId="12" fillId="0" borderId="5" xfId="0" applyNumberFormat="1" applyFont="1" applyBorder="1" applyAlignment="1">
      <alignment vertical="top"/>
    </xf>
    <xf numFmtId="2" fontId="12" fillId="0" borderId="6" xfId="0" applyNumberFormat="1" applyFont="1" applyBorder="1" applyAlignment="1">
      <alignment vertical="top"/>
    </xf>
    <xf numFmtId="4" fontId="12" fillId="0" borderId="6" xfId="0" applyNumberFormat="1" applyFont="1" applyBorder="1" applyAlignment="1">
      <alignment vertical="top"/>
    </xf>
    <xf numFmtId="4" fontId="15" fillId="0" borderId="6" xfId="0" applyNumberFormat="1" applyFont="1" applyBorder="1" applyAlignment="1">
      <alignment vertical="top"/>
    </xf>
    <xf numFmtId="4" fontId="13" fillId="2" borderId="6" xfId="0" applyNumberFormat="1" applyFont="1" applyFill="1" applyBorder="1" applyAlignment="1">
      <alignment vertical="top"/>
    </xf>
    <xf numFmtId="4" fontId="12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top"/>
    </xf>
    <xf numFmtId="4" fontId="12" fillId="0" borderId="7" xfId="0" applyNumberFormat="1" applyFont="1" applyBorder="1" applyAlignment="1">
      <alignment vertical="top"/>
    </xf>
    <xf numFmtId="2" fontId="12" fillId="0" borderId="7" xfId="0" applyNumberFormat="1" applyFont="1" applyBorder="1" applyAlignment="1">
      <alignment vertical="top"/>
    </xf>
    <xf numFmtId="4" fontId="13" fillId="3" borderId="6" xfId="0" applyNumberFormat="1" applyFont="1" applyFill="1" applyBorder="1" applyAlignment="1">
      <alignment vertical="top"/>
    </xf>
    <xf numFmtId="0" fontId="12" fillId="4" borderId="14" xfId="0" applyFont="1" applyFill="1" applyBorder="1" applyAlignment="1">
      <alignment vertical="top"/>
    </xf>
    <xf numFmtId="43" fontId="13" fillId="4" borderId="14" xfId="1" applyFont="1" applyFill="1" applyBorder="1" applyAlignment="1">
      <alignment vertical="top"/>
    </xf>
    <xf numFmtId="4" fontId="13" fillId="5" borderId="14" xfId="0" applyNumberFormat="1" applyFont="1" applyFill="1" applyBorder="1" applyAlignment="1">
      <alignment vertical="top"/>
    </xf>
    <xf numFmtId="2" fontId="12" fillId="0" borderId="14" xfId="0" applyNumberFormat="1" applyFont="1" applyBorder="1" applyAlignment="1">
      <alignment vertical="top"/>
    </xf>
    <xf numFmtId="4" fontId="12" fillId="0" borderId="14" xfId="0" applyNumberFormat="1" applyFont="1" applyBorder="1" applyAlignment="1">
      <alignment vertical="top"/>
    </xf>
    <xf numFmtId="4" fontId="13" fillId="2" borderId="0" xfId="0" applyNumberFormat="1" applyFont="1" applyFill="1" applyAlignment="1">
      <alignment vertical="top"/>
    </xf>
    <xf numFmtId="43" fontId="15" fillId="0" borderId="0" xfId="1" applyFont="1" applyAlignment="1">
      <alignment horizontal="center" vertical="top"/>
    </xf>
    <xf numFmtId="43" fontId="16" fillId="0" borderId="0" xfId="1" applyFont="1" applyAlignment="1">
      <alignment horizontal="center" vertical="top"/>
    </xf>
    <xf numFmtId="43" fontId="16" fillId="2" borderId="0" xfId="1" applyFont="1" applyFill="1" applyAlignment="1">
      <alignment horizontal="center" vertical="top"/>
    </xf>
    <xf numFmtId="43" fontId="17" fillId="0" borderId="0" xfId="1" applyFont="1" applyAlignment="1">
      <alignment horizontal="center" vertical="top"/>
    </xf>
    <xf numFmtId="43" fontId="2" fillId="0" borderId="0" xfId="1" applyFont="1" applyAlignment="1">
      <alignment vertical="top"/>
    </xf>
    <xf numFmtId="43" fontId="2" fillId="0" borderId="0" xfId="0" applyNumberFormat="1" applyFont="1" applyAlignment="1">
      <alignment vertical="top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7" fillId="2" borderId="17" xfId="0" applyFont="1" applyFill="1" applyBorder="1" applyAlignment="1">
      <alignment vertical="top"/>
    </xf>
    <xf numFmtId="4" fontId="1" fillId="2" borderId="7" xfId="0" applyNumberFormat="1" applyFont="1" applyFill="1" applyBorder="1" applyAlignment="1">
      <alignment vertical="top"/>
    </xf>
    <xf numFmtId="4" fontId="13" fillId="2" borderId="7" xfId="0" applyNumberFormat="1" applyFont="1" applyFill="1" applyBorder="1" applyAlignment="1">
      <alignment vertical="top"/>
    </xf>
    <xf numFmtId="43" fontId="16" fillId="2" borderId="7" xfId="1" applyFont="1" applyFill="1" applyBorder="1" applyAlignment="1">
      <alignment horizontal="center" vertical="top"/>
    </xf>
    <xf numFmtId="1" fontId="5" fillId="0" borderId="14" xfId="0" applyNumberFormat="1" applyFont="1" applyBorder="1" applyAlignment="1">
      <alignment vertical="top"/>
    </xf>
    <xf numFmtId="43" fontId="15" fillId="0" borderId="14" xfId="1" applyFont="1" applyBorder="1" applyAlignment="1">
      <alignment horizontal="center" vertical="top"/>
    </xf>
    <xf numFmtId="4" fontId="15" fillId="0" borderId="14" xfId="0" applyNumberFormat="1" applyFont="1" applyBorder="1" applyAlignment="1">
      <alignment vertical="top"/>
    </xf>
    <xf numFmtId="0" fontId="9" fillId="0" borderId="14" xfId="0" applyFont="1" applyBorder="1" applyAlignment="1">
      <alignment vertical="top"/>
    </xf>
    <xf numFmtId="4" fontId="5" fillId="0" borderId="14" xfId="0" applyNumberFormat="1" applyFont="1" applyBorder="1" applyAlignment="1">
      <alignment vertical="top"/>
    </xf>
    <xf numFmtId="0" fontId="12" fillId="0" borderId="18" xfId="0" applyFont="1" applyBorder="1" applyAlignment="1">
      <alignment vertical="top" wrapText="1"/>
    </xf>
    <xf numFmtId="0" fontId="7" fillId="2" borderId="14" xfId="0" applyFont="1" applyFill="1" applyBorder="1" applyAlignment="1">
      <alignment vertical="top"/>
    </xf>
    <xf numFmtId="4" fontId="1" fillId="2" borderId="14" xfId="0" applyNumberFormat="1" applyFont="1" applyFill="1" applyBorder="1" applyAlignment="1">
      <alignment vertical="top"/>
    </xf>
    <xf numFmtId="4" fontId="13" fillId="2" borderId="14" xfId="0" applyNumberFormat="1" applyFont="1" applyFill="1" applyBorder="1" applyAlignment="1">
      <alignment vertical="top"/>
    </xf>
    <xf numFmtId="43" fontId="16" fillId="2" borderId="14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3" xfId="0" applyFont="1" applyBorder="1" applyAlignment="1">
      <alignment vertical="top"/>
    </xf>
    <xf numFmtId="1" fontId="2" fillId="0" borderId="0" xfId="0" applyNumberFormat="1" applyFont="1" applyAlignment="1">
      <alignment vertical="top"/>
    </xf>
    <xf numFmtId="0" fontId="6" fillId="0" borderId="10" xfId="0" applyFont="1" applyBorder="1" applyAlignment="1">
      <alignment vertical="top"/>
    </xf>
    <xf numFmtId="2" fontId="12" fillId="0" borderId="19" xfId="0" applyNumberFormat="1" applyFont="1" applyBorder="1" applyAlignment="1">
      <alignment vertical="top"/>
    </xf>
    <xf numFmtId="4" fontId="15" fillId="0" borderId="10" xfId="0" applyNumberFormat="1" applyFont="1" applyBorder="1" applyAlignment="1">
      <alignment vertical="top"/>
    </xf>
    <xf numFmtId="4" fontId="12" fillId="0" borderId="10" xfId="0" applyNumberFormat="1" applyFont="1" applyBorder="1" applyAlignment="1">
      <alignment vertical="top"/>
    </xf>
    <xf numFmtId="4" fontId="12" fillId="0" borderId="20" xfId="0" applyNumberFormat="1" applyFont="1" applyBorder="1" applyAlignment="1">
      <alignment vertical="top"/>
    </xf>
    <xf numFmtId="4" fontId="20" fillId="2" borderId="14" xfId="0" applyNumberFormat="1" applyFont="1" applyFill="1" applyBorder="1" applyAlignment="1">
      <alignment vertical="top"/>
    </xf>
    <xf numFmtId="0" fontId="21" fillId="0" borderId="0" xfId="0" applyFont="1"/>
    <xf numFmtId="0" fontId="22" fillId="0" borderId="0" xfId="0" applyFont="1"/>
    <xf numFmtId="4" fontId="4" fillId="2" borderId="14" xfId="0" applyNumberFormat="1" applyFont="1" applyFill="1" applyBorder="1" applyAlignment="1">
      <alignment vertical="top"/>
    </xf>
    <xf numFmtId="43" fontId="17" fillId="0" borderId="0" xfId="2" applyFont="1" applyAlignment="1">
      <alignment horizontal="center" vertical="top"/>
    </xf>
    <xf numFmtId="43" fontId="2" fillId="0" borderId="0" xfId="2" applyFont="1" applyAlignment="1">
      <alignment vertical="top"/>
    </xf>
    <xf numFmtId="4" fontId="16" fillId="2" borderId="14" xfId="0" applyNumberFormat="1" applyFont="1" applyFill="1" applyBorder="1" applyAlignment="1">
      <alignment vertical="top"/>
    </xf>
    <xf numFmtId="10" fontId="2" fillId="0" borderId="0" xfId="0" applyNumberFormat="1" applyFont="1" applyAlignment="1">
      <alignment vertical="top"/>
    </xf>
    <xf numFmtId="2" fontId="21" fillId="0" borderId="0" xfId="0" applyNumberFormat="1" applyFont="1"/>
    <xf numFmtId="43" fontId="2" fillId="0" borderId="14" xfId="1" applyFont="1" applyBorder="1" applyAlignment="1">
      <alignment vertical="top"/>
    </xf>
    <xf numFmtId="0" fontId="23" fillId="2" borderId="14" xfId="0" applyFont="1" applyFill="1" applyBorder="1" applyAlignment="1">
      <alignment vertical="top"/>
    </xf>
    <xf numFmtId="43" fontId="23" fillId="2" borderId="14" xfId="1" applyFont="1" applyFill="1" applyBorder="1" applyAlignment="1">
      <alignment vertical="top"/>
    </xf>
    <xf numFmtId="43" fontId="22" fillId="0" borderId="0" xfId="0" applyNumberFormat="1" applyFont="1"/>
    <xf numFmtId="43" fontId="12" fillId="0" borderId="0" xfId="1" applyFont="1" applyAlignment="1">
      <alignment vertical="top"/>
    </xf>
    <xf numFmtId="0" fontId="24" fillId="0" borderId="0" xfId="0" applyFont="1" applyAlignment="1">
      <alignment vertical="top"/>
    </xf>
    <xf numFmtId="10" fontId="2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top"/>
    </xf>
  </cellXfs>
  <cellStyles count="3">
    <cellStyle name="Comma" xfId="1" builtinId="3"/>
    <cellStyle name="Comma 2" xfId="2" xr:uid="{A171BAAB-261C-44A9-890C-6038D09651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70"/>
  <sheetViews>
    <sheetView tabSelected="1" topLeftCell="A79" workbookViewId="0">
      <selection activeCell="J172" sqref="J172"/>
    </sheetView>
  </sheetViews>
  <sheetFormatPr defaultRowHeight="13.8" x14ac:dyDescent="0.3"/>
  <cols>
    <col min="1" max="1" width="8" customWidth="1"/>
    <col min="2" max="2" width="28.6640625" customWidth="1"/>
    <col min="3" max="3" width="12.88671875" bestFit="1" customWidth="1"/>
    <col min="4" max="4" width="9.6640625" customWidth="1"/>
    <col min="5" max="5" width="10.44140625" customWidth="1"/>
    <col min="6" max="6" width="11" customWidth="1"/>
    <col min="7" max="7" width="10.33203125" customWidth="1"/>
    <col min="8" max="9" width="10.33203125" bestFit="1" customWidth="1"/>
    <col min="10" max="11" width="11.44140625" customWidth="1"/>
    <col min="12" max="12" width="14.33203125" bestFit="1" customWidth="1"/>
    <col min="13" max="13" width="46.109375" style="60" customWidth="1"/>
    <col min="14" max="14" width="14.6640625" customWidth="1"/>
    <col min="15" max="15" width="10.109375" bestFit="1" customWidth="1"/>
  </cols>
  <sheetData>
    <row r="1" spans="1:28" ht="21" x14ac:dyDescent="0.3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x14ac:dyDescent="0.3">
      <c r="A2" s="2"/>
      <c r="B2" s="2"/>
      <c r="C2" s="2"/>
      <c r="D2" s="2"/>
      <c r="E2" s="28"/>
      <c r="F2" s="28"/>
      <c r="G2" s="28"/>
      <c r="H2" s="28"/>
      <c r="I2" s="28"/>
      <c r="J2" s="28"/>
      <c r="K2" s="28"/>
      <c r="L2" s="48"/>
      <c r="M2" s="5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6" x14ac:dyDescent="0.3">
      <c r="A3" s="1" t="s">
        <v>0</v>
      </c>
      <c r="B3" s="1" t="s">
        <v>1</v>
      </c>
      <c r="C3" s="4" t="s">
        <v>36</v>
      </c>
      <c r="D3" s="4" t="s">
        <v>17</v>
      </c>
      <c r="E3" s="29" t="s">
        <v>2</v>
      </c>
      <c r="F3" s="28"/>
      <c r="G3" s="28"/>
      <c r="H3" s="28"/>
      <c r="I3" s="28"/>
      <c r="J3" s="77" t="s">
        <v>36</v>
      </c>
      <c r="K3" s="28"/>
      <c r="L3" s="49" t="s">
        <v>3</v>
      </c>
      <c r="M3" s="5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" customHeight="1" x14ac:dyDescent="0.3">
      <c r="A4" s="61" t="s">
        <v>4</v>
      </c>
      <c r="B4" s="62"/>
      <c r="C4" s="4" t="s">
        <v>5</v>
      </c>
      <c r="D4" s="4" t="s">
        <v>6</v>
      </c>
      <c r="E4" s="29" t="s">
        <v>7</v>
      </c>
      <c r="F4" s="29" t="s">
        <v>8</v>
      </c>
      <c r="G4" s="29" t="s">
        <v>9</v>
      </c>
      <c r="H4" s="29" t="s">
        <v>10</v>
      </c>
      <c r="I4" s="29" t="s">
        <v>11</v>
      </c>
      <c r="J4" s="29" t="s">
        <v>12</v>
      </c>
      <c r="K4" s="29" t="s">
        <v>13</v>
      </c>
      <c r="L4" s="49" t="s">
        <v>34</v>
      </c>
      <c r="M4" s="57" t="s">
        <v>14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x14ac:dyDescent="0.3">
      <c r="A5" s="67">
        <v>1</v>
      </c>
      <c r="B5" s="15" t="s">
        <v>39</v>
      </c>
      <c r="C5" s="13">
        <v>679</v>
      </c>
      <c r="D5" s="13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6">
        <f t="shared" ref="J5:J26" si="0">SUM(D5:I5)</f>
        <v>0</v>
      </c>
      <c r="K5" s="46">
        <f t="shared" ref="K5:K26" si="1">C5-J5</f>
        <v>679</v>
      </c>
      <c r="L5" s="68"/>
      <c r="M5" s="5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x14ac:dyDescent="0.3">
      <c r="A6" s="14">
        <v>10</v>
      </c>
      <c r="B6" s="15" t="s">
        <v>15</v>
      </c>
      <c r="C6" s="13">
        <v>165</v>
      </c>
      <c r="D6" s="13">
        <v>15.85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6">
        <f t="shared" si="0"/>
        <v>15.85</v>
      </c>
      <c r="K6" s="46">
        <f t="shared" si="1"/>
        <v>149.15</v>
      </c>
      <c r="L6" s="68">
        <v>1000</v>
      </c>
      <c r="M6" s="5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" x14ac:dyDescent="0.3">
      <c r="A7" s="14">
        <v>29</v>
      </c>
      <c r="B7" s="15" t="s">
        <v>19</v>
      </c>
      <c r="C7" s="13">
        <v>45</v>
      </c>
      <c r="D7" s="13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6">
        <f t="shared" si="0"/>
        <v>0</v>
      </c>
      <c r="K7" s="46">
        <f t="shared" si="1"/>
        <v>45</v>
      </c>
      <c r="L7" s="68">
        <v>50</v>
      </c>
      <c r="M7" s="5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" x14ac:dyDescent="0.3">
      <c r="A8" s="14">
        <v>30</v>
      </c>
      <c r="B8" s="15" t="s">
        <v>40</v>
      </c>
      <c r="C8" s="13">
        <v>318</v>
      </c>
      <c r="D8" s="13">
        <v>10.44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6">
        <f t="shared" si="0"/>
        <v>10.44</v>
      </c>
      <c r="K8" s="46">
        <f t="shared" si="1"/>
        <v>307.56</v>
      </c>
      <c r="L8" s="68">
        <v>250</v>
      </c>
      <c r="M8" s="5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x14ac:dyDescent="0.3">
      <c r="A9" s="14">
        <v>31</v>
      </c>
      <c r="B9" s="15" t="s">
        <v>41</v>
      </c>
      <c r="C9" s="13">
        <v>567</v>
      </c>
      <c r="D9" s="13">
        <v>34.14</v>
      </c>
      <c r="E9" s="45">
        <v>9.4499999999999993</v>
      </c>
      <c r="F9" s="45">
        <v>9.4499999999999993</v>
      </c>
      <c r="G9" s="45">
        <v>9.4499999999999993</v>
      </c>
      <c r="H9" s="45">
        <v>9.4499999999999993</v>
      </c>
      <c r="I9" s="45">
        <v>9.4499999999999993</v>
      </c>
      <c r="J9" s="46">
        <f t="shared" si="0"/>
        <v>81.390000000000015</v>
      </c>
      <c r="K9" s="46">
        <f t="shared" si="1"/>
        <v>485.61</v>
      </c>
      <c r="L9" s="68">
        <v>0</v>
      </c>
      <c r="M9" s="58" t="s">
        <v>140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" x14ac:dyDescent="0.3">
      <c r="A10" s="14">
        <v>40</v>
      </c>
      <c r="B10" s="15" t="s">
        <v>42</v>
      </c>
      <c r="C10" s="13">
        <v>1770</v>
      </c>
      <c r="D10" s="13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6">
        <f t="shared" si="0"/>
        <v>0</v>
      </c>
      <c r="K10" s="46">
        <f t="shared" si="1"/>
        <v>1770</v>
      </c>
      <c r="L10" s="68">
        <v>2000</v>
      </c>
      <c r="M10" s="5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30" x14ac:dyDescent="0.3">
      <c r="A11" s="14">
        <v>45</v>
      </c>
      <c r="B11" s="15" t="s">
        <v>43</v>
      </c>
      <c r="C11" s="13">
        <v>668</v>
      </c>
      <c r="D11" s="13">
        <v>200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6">
        <f t="shared" si="0"/>
        <v>200</v>
      </c>
      <c r="K11" s="46">
        <f t="shared" si="1"/>
        <v>468</v>
      </c>
      <c r="L11" s="68">
        <v>700</v>
      </c>
      <c r="M11" s="58" t="s">
        <v>141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" x14ac:dyDescent="0.3">
      <c r="A12" s="14">
        <v>49</v>
      </c>
      <c r="B12" s="15" t="s">
        <v>44</v>
      </c>
      <c r="C12" s="13">
        <v>180</v>
      </c>
      <c r="D12" s="13">
        <v>168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6">
        <f t="shared" si="0"/>
        <v>168</v>
      </c>
      <c r="K12" s="46">
        <f t="shared" si="1"/>
        <v>12</v>
      </c>
      <c r="L12" s="68">
        <v>180</v>
      </c>
      <c r="M12" s="5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" x14ac:dyDescent="0.3">
      <c r="A13" s="14">
        <v>53</v>
      </c>
      <c r="B13" s="15" t="s">
        <v>71</v>
      </c>
      <c r="C13" s="13">
        <v>325</v>
      </c>
      <c r="D13" s="13">
        <v>200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6">
        <f t="shared" si="0"/>
        <v>200</v>
      </c>
      <c r="K13" s="46">
        <f t="shared" si="1"/>
        <v>125</v>
      </c>
      <c r="L13" s="68">
        <v>325</v>
      </c>
      <c r="M13" s="5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" x14ac:dyDescent="0.3">
      <c r="A14" s="14">
        <v>63</v>
      </c>
      <c r="B14" s="15" t="s">
        <v>45</v>
      </c>
      <c r="C14" s="13">
        <v>348</v>
      </c>
      <c r="D14" s="13">
        <v>1530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6">
        <f t="shared" si="0"/>
        <v>1530</v>
      </c>
      <c r="K14" s="46">
        <f t="shared" si="1"/>
        <v>-1182</v>
      </c>
      <c r="L14" s="68">
        <v>350</v>
      </c>
      <c r="M14" s="5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" x14ac:dyDescent="0.3">
      <c r="A15" s="14">
        <v>70</v>
      </c>
      <c r="B15" s="15" t="s">
        <v>46</v>
      </c>
      <c r="C15" s="13">
        <v>436</v>
      </c>
      <c r="D15" s="13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6">
        <f t="shared" si="0"/>
        <v>0</v>
      </c>
      <c r="K15" s="46">
        <f t="shared" si="1"/>
        <v>436</v>
      </c>
      <c r="L15" s="68">
        <v>550</v>
      </c>
      <c r="M15" s="5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" x14ac:dyDescent="0.3">
      <c r="A16" s="14">
        <v>72</v>
      </c>
      <c r="B16" s="15" t="s">
        <v>136</v>
      </c>
      <c r="C16" s="13">
        <v>1875</v>
      </c>
      <c r="D16" s="13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6">
        <f t="shared" si="0"/>
        <v>0</v>
      </c>
      <c r="K16" s="46">
        <f t="shared" si="1"/>
        <v>1875</v>
      </c>
      <c r="L16" s="68">
        <v>1800</v>
      </c>
      <c r="M16" s="5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" x14ac:dyDescent="0.3">
      <c r="A17" s="14">
        <v>73</v>
      </c>
      <c r="B17" s="15" t="s">
        <v>47</v>
      </c>
      <c r="C17" s="13">
        <v>83</v>
      </c>
      <c r="D17" s="13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6">
        <f t="shared" si="0"/>
        <v>0</v>
      </c>
      <c r="K17" s="46">
        <f t="shared" si="1"/>
        <v>83</v>
      </c>
      <c r="L17" s="68">
        <v>0</v>
      </c>
      <c r="M17" s="58" t="s">
        <v>147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" x14ac:dyDescent="0.3">
      <c r="A18" s="14">
        <v>89</v>
      </c>
      <c r="B18" s="15" t="s">
        <v>48</v>
      </c>
      <c r="C18" s="13">
        <v>44</v>
      </c>
      <c r="D18" s="13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6">
        <f t="shared" si="0"/>
        <v>0</v>
      </c>
      <c r="K18" s="46">
        <f t="shared" si="1"/>
        <v>44</v>
      </c>
      <c r="L18" s="68">
        <v>0</v>
      </c>
      <c r="M18" s="58" t="s">
        <v>147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" x14ac:dyDescent="0.3">
      <c r="A19" s="14">
        <v>91</v>
      </c>
      <c r="B19" s="15" t="s">
        <v>49</v>
      </c>
      <c r="C19" s="13">
        <v>48</v>
      </c>
      <c r="D19" s="13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f t="shared" si="0"/>
        <v>0</v>
      </c>
      <c r="K19" s="46">
        <f t="shared" si="1"/>
        <v>48</v>
      </c>
      <c r="L19" s="68">
        <v>50</v>
      </c>
      <c r="M19" s="5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" x14ac:dyDescent="0.3">
      <c r="A20" s="14">
        <v>105</v>
      </c>
      <c r="B20" s="15" t="s">
        <v>50</v>
      </c>
      <c r="C20" s="13">
        <v>679</v>
      </c>
      <c r="D20" s="13">
        <v>786.5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6">
        <f t="shared" si="0"/>
        <v>786.5</v>
      </c>
      <c r="K20" s="46">
        <f t="shared" si="1"/>
        <v>-107.5</v>
      </c>
      <c r="L20" s="68">
        <v>800</v>
      </c>
      <c r="M20" s="58" t="s">
        <v>148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" x14ac:dyDescent="0.3">
      <c r="A21" s="14">
        <v>113</v>
      </c>
      <c r="B21" s="15" t="s">
        <v>51</v>
      </c>
      <c r="C21" s="13">
        <v>0</v>
      </c>
      <c r="D21" s="13">
        <v>88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6">
        <f t="shared" si="0"/>
        <v>88</v>
      </c>
      <c r="K21" s="46">
        <f t="shared" si="1"/>
        <v>-88</v>
      </c>
      <c r="L21" s="68">
        <v>0</v>
      </c>
      <c r="M21" s="58" t="s">
        <v>147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0" x14ac:dyDescent="0.3">
      <c r="A22" s="14">
        <v>120</v>
      </c>
      <c r="B22" s="15" t="s">
        <v>20</v>
      </c>
      <c r="C22" s="13">
        <v>748</v>
      </c>
      <c r="D22" s="13">
        <v>789.78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f t="shared" si="0"/>
        <v>789.78</v>
      </c>
      <c r="K22" s="46">
        <f t="shared" si="1"/>
        <v>-41.779999999999973</v>
      </c>
      <c r="L22" s="68">
        <v>750</v>
      </c>
      <c r="M22" s="58" t="s">
        <v>142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x14ac:dyDescent="0.3">
      <c r="A23" s="14">
        <v>133</v>
      </c>
      <c r="B23" s="15" t="s">
        <v>21</v>
      </c>
      <c r="C23" s="13">
        <v>500</v>
      </c>
      <c r="D23" s="13">
        <v>25.99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6">
        <f t="shared" si="0"/>
        <v>25.99</v>
      </c>
      <c r="K23" s="46">
        <f t="shared" si="1"/>
        <v>474.01</v>
      </c>
      <c r="L23" s="68">
        <v>250</v>
      </c>
      <c r="M23" s="5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x14ac:dyDescent="0.3">
      <c r="A24" s="14">
        <v>136</v>
      </c>
      <c r="B24" s="15" t="s">
        <v>52</v>
      </c>
      <c r="C24" s="13">
        <v>1650</v>
      </c>
      <c r="D24" s="13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6">
        <f t="shared" si="0"/>
        <v>0</v>
      </c>
      <c r="K24" s="46">
        <f t="shared" si="1"/>
        <v>1650</v>
      </c>
      <c r="L24" s="68">
        <v>1500</v>
      </c>
      <c r="M24" s="5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x14ac:dyDescent="0.3">
      <c r="A25" s="14">
        <v>143</v>
      </c>
      <c r="B25" s="15" t="s">
        <v>137</v>
      </c>
      <c r="C25" s="13">
        <v>1000</v>
      </c>
      <c r="D25" s="13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6">
        <f t="shared" si="0"/>
        <v>0</v>
      </c>
      <c r="K25" s="46">
        <f t="shared" si="1"/>
        <v>1000</v>
      </c>
      <c r="L25" s="68">
        <v>0</v>
      </c>
      <c r="M25" s="58" t="s">
        <v>149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" x14ac:dyDescent="0.3">
      <c r="A26" s="14">
        <v>166</v>
      </c>
      <c r="B26" s="15" t="s">
        <v>53</v>
      </c>
      <c r="C26" s="13">
        <v>330</v>
      </c>
      <c r="D26" s="13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6">
        <f t="shared" si="0"/>
        <v>0</v>
      </c>
      <c r="K26" s="46">
        <f t="shared" si="1"/>
        <v>330</v>
      </c>
      <c r="L26" s="68">
        <v>0</v>
      </c>
      <c r="M26" s="58" t="s">
        <v>149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7"/>
      <c r="B27" s="63" t="s">
        <v>16</v>
      </c>
      <c r="C27" s="64">
        <f t="shared" ref="C27:L27" si="2">SUM(C5:C26)</f>
        <v>12458</v>
      </c>
      <c r="D27" s="64">
        <f t="shared" si="2"/>
        <v>3848.7</v>
      </c>
      <c r="E27" s="65">
        <f t="shared" si="2"/>
        <v>9.4499999999999993</v>
      </c>
      <c r="F27" s="65">
        <f t="shared" si="2"/>
        <v>9.4499999999999993</v>
      </c>
      <c r="G27" s="65">
        <f t="shared" si="2"/>
        <v>9.4499999999999993</v>
      </c>
      <c r="H27" s="65">
        <f t="shared" si="2"/>
        <v>9.4499999999999993</v>
      </c>
      <c r="I27" s="65">
        <f t="shared" si="2"/>
        <v>9.4499999999999993</v>
      </c>
      <c r="J27" s="65">
        <f t="shared" si="2"/>
        <v>3895.95</v>
      </c>
      <c r="K27" s="65">
        <f t="shared" si="2"/>
        <v>8562.0499999999993</v>
      </c>
      <c r="L27" s="66">
        <f t="shared" si="2"/>
        <v>10555</v>
      </c>
      <c r="M27" s="5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" x14ac:dyDescent="0.3">
      <c r="A28" s="2"/>
      <c r="B28" s="7"/>
      <c r="C28" s="7"/>
      <c r="D28" s="8"/>
      <c r="E28" s="28"/>
      <c r="F28" s="28"/>
      <c r="G28" s="28"/>
      <c r="H28" s="28"/>
      <c r="I28" s="28"/>
      <c r="J28" s="28"/>
      <c r="K28" s="28"/>
      <c r="L28" s="48"/>
      <c r="M28" s="5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61" t="s">
        <v>22</v>
      </c>
      <c r="B29" s="62"/>
      <c r="C29" s="4" t="s">
        <v>5</v>
      </c>
      <c r="D29" s="4" t="s">
        <v>6</v>
      </c>
      <c r="E29" s="29" t="s">
        <v>7</v>
      </c>
      <c r="F29" s="29" t="s">
        <v>8</v>
      </c>
      <c r="G29" s="29" t="s">
        <v>9</v>
      </c>
      <c r="H29" s="29" t="s">
        <v>10</v>
      </c>
      <c r="I29" s="29" t="s">
        <v>11</v>
      </c>
      <c r="J29" s="29" t="s">
        <v>12</v>
      </c>
      <c r="K29" s="29" t="s">
        <v>13</v>
      </c>
      <c r="L29" s="49" t="s">
        <v>34</v>
      </c>
      <c r="M29" s="5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" x14ac:dyDescent="0.3">
      <c r="A30" s="14">
        <v>20</v>
      </c>
      <c r="B30" s="15" t="s">
        <v>22</v>
      </c>
      <c r="C30" s="71">
        <v>0</v>
      </c>
      <c r="D30" s="71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6">
        <f>SUM(D30:I30)</f>
        <v>0</v>
      </c>
      <c r="K30" s="46">
        <f>C30-J30</f>
        <v>0</v>
      </c>
      <c r="L30" s="68">
        <v>0</v>
      </c>
      <c r="M30" s="72" t="s">
        <v>147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7"/>
      <c r="B31" s="73" t="s">
        <v>16</v>
      </c>
      <c r="C31" s="74">
        <f t="shared" ref="C31:L31" si="3">SUM(C30:C30)</f>
        <v>0</v>
      </c>
      <c r="D31" s="74">
        <f t="shared" si="3"/>
        <v>0</v>
      </c>
      <c r="E31" s="75">
        <f t="shared" si="3"/>
        <v>0</v>
      </c>
      <c r="F31" s="75">
        <f t="shared" si="3"/>
        <v>0</v>
      </c>
      <c r="G31" s="75">
        <f t="shared" si="3"/>
        <v>0</v>
      </c>
      <c r="H31" s="75">
        <f t="shared" si="3"/>
        <v>0</v>
      </c>
      <c r="I31" s="75">
        <f t="shared" si="3"/>
        <v>0</v>
      </c>
      <c r="J31" s="75">
        <f t="shared" si="3"/>
        <v>0</v>
      </c>
      <c r="K31" s="75">
        <f t="shared" si="3"/>
        <v>0</v>
      </c>
      <c r="L31" s="76">
        <f t="shared" si="3"/>
        <v>0</v>
      </c>
      <c r="M31" s="5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" x14ac:dyDescent="0.3">
      <c r="A32" s="2"/>
      <c r="B32" s="7"/>
      <c r="C32" s="7"/>
      <c r="D32" s="8"/>
      <c r="E32" s="28"/>
      <c r="F32" s="28"/>
      <c r="G32" s="28"/>
      <c r="H32" s="28"/>
      <c r="I32" s="28"/>
      <c r="J32" s="28"/>
      <c r="K32" s="28"/>
      <c r="L32" s="48"/>
      <c r="M32" s="5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61" t="s">
        <v>54</v>
      </c>
      <c r="B33" s="62"/>
      <c r="C33" s="4" t="s">
        <v>5</v>
      </c>
      <c r="D33" s="4" t="s">
        <v>6</v>
      </c>
      <c r="E33" s="29" t="s">
        <v>7</v>
      </c>
      <c r="F33" s="29" t="s">
        <v>8</v>
      </c>
      <c r="G33" s="29" t="s">
        <v>9</v>
      </c>
      <c r="H33" s="29" t="s">
        <v>10</v>
      </c>
      <c r="I33" s="29" t="s">
        <v>11</v>
      </c>
      <c r="J33" s="29" t="s">
        <v>12</v>
      </c>
      <c r="K33" s="29" t="s">
        <v>13</v>
      </c>
      <c r="L33" s="49" t="s">
        <v>34</v>
      </c>
      <c r="M33" s="5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" x14ac:dyDescent="0.3">
      <c r="A34" s="14">
        <v>5</v>
      </c>
      <c r="B34" s="15" t="s">
        <v>135</v>
      </c>
      <c r="C34" s="71">
        <v>1305</v>
      </c>
      <c r="D34" s="71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6">
        <f>SUM(D34:I34)</f>
        <v>0</v>
      </c>
      <c r="K34" s="46">
        <v>700</v>
      </c>
      <c r="L34" s="68">
        <v>700</v>
      </c>
      <c r="M34" s="7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" x14ac:dyDescent="0.3">
      <c r="A35" s="14">
        <v>151</v>
      </c>
      <c r="B35" s="15" t="s">
        <v>55</v>
      </c>
      <c r="C35" s="71">
        <v>0</v>
      </c>
      <c r="D35" s="71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6">
        <f>SUM(D35:I35)</f>
        <v>0</v>
      </c>
      <c r="K35" s="46">
        <f>C35-J35</f>
        <v>0</v>
      </c>
      <c r="L35" s="68"/>
      <c r="M35" s="7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" x14ac:dyDescent="0.3">
      <c r="A36" s="14">
        <v>153</v>
      </c>
      <c r="B36" s="15" t="s">
        <v>56</v>
      </c>
      <c r="C36" s="71">
        <v>0</v>
      </c>
      <c r="D36" s="71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6">
        <f>SUM(D36:I36)</f>
        <v>0</v>
      </c>
      <c r="K36" s="46">
        <f>C36-J36</f>
        <v>0</v>
      </c>
      <c r="L36" s="68"/>
      <c r="M36" s="7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7"/>
      <c r="B37" s="73" t="s">
        <v>16</v>
      </c>
      <c r="C37" s="74">
        <f t="shared" ref="C37:L37" si="4">SUM(C34:C36)</f>
        <v>1305</v>
      </c>
      <c r="D37" s="74">
        <f t="shared" si="4"/>
        <v>0</v>
      </c>
      <c r="E37" s="75">
        <f t="shared" si="4"/>
        <v>0</v>
      </c>
      <c r="F37" s="75">
        <f t="shared" si="4"/>
        <v>0</v>
      </c>
      <c r="G37" s="75">
        <f t="shared" si="4"/>
        <v>0</v>
      </c>
      <c r="H37" s="75">
        <f t="shared" si="4"/>
        <v>0</v>
      </c>
      <c r="I37" s="75">
        <f t="shared" si="4"/>
        <v>0</v>
      </c>
      <c r="J37" s="75">
        <f t="shared" si="4"/>
        <v>0</v>
      </c>
      <c r="K37" s="75">
        <f t="shared" si="4"/>
        <v>700</v>
      </c>
      <c r="L37" s="76">
        <f t="shared" si="4"/>
        <v>700</v>
      </c>
      <c r="M37" s="5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" x14ac:dyDescent="0.3">
      <c r="A38" s="2"/>
      <c r="B38" s="7"/>
      <c r="C38" s="7"/>
      <c r="D38" s="8"/>
      <c r="E38" s="28"/>
      <c r="F38" s="28"/>
      <c r="G38" s="28"/>
      <c r="H38" s="28"/>
      <c r="I38" s="28"/>
      <c r="J38" s="28"/>
      <c r="K38" s="28"/>
      <c r="L38" s="48"/>
      <c r="M38" s="5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61" t="s">
        <v>57</v>
      </c>
      <c r="B39" s="62"/>
      <c r="C39" s="4" t="s">
        <v>5</v>
      </c>
      <c r="D39" s="4" t="s">
        <v>6</v>
      </c>
      <c r="E39" s="29" t="s">
        <v>7</v>
      </c>
      <c r="F39" s="29" t="s">
        <v>8</v>
      </c>
      <c r="G39" s="29" t="s">
        <v>9</v>
      </c>
      <c r="H39" s="29" t="s">
        <v>10</v>
      </c>
      <c r="I39" s="29" t="s">
        <v>11</v>
      </c>
      <c r="J39" s="29" t="s">
        <v>12</v>
      </c>
      <c r="K39" s="29" t="s">
        <v>13</v>
      </c>
      <c r="L39" s="49" t="s">
        <v>34</v>
      </c>
      <c r="M39" s="5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" x14ac:dyDescent="0.3">
      <c r="A40" s="14">
        <v>69</v>
      </c>
      <c r="B40" s="15" t="s">
        <v>58</v>
      </c>
      <c r="C40" s="13">
        <v>900</v>
      </c>
      <c r="D40" s="13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6">
        <f t="shared" ref="J40:J45" si="5">SUM(D40:I40)</f>
        <v>0</v>
      </c>
      <c r="K40" s="46">
        <f t="shared" ref="K40:K45" si="6">C40-J40</f>
        <v>900</v>
      </c>
      <c r="L40" s="68">
        <v>1000</v>
      </c>
      <c r="M40" s="7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" x14ac:dyDescent="0.3">
      <c r="A41" s="14">
        <v>164</v>
      </c>
      <c r="B41" s="15" t="s">
        <v>59</v>
      </c>
      <c r="C41" s="13">
        <v>110</v>
      </c>
      <c r="D41" s="13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6">
        <f t="shared" si="5"/>
        <v>0</v>
      </c>
      <c r="K41" s="46">
        <f t="shared" si="6"/>
        <v>110</v>
      </c>
      <c r="L41" s="68">
        <v>100</v>
      </c>
      <c r="M41" s="7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" x14ac:dyDescent="0.3">
      <c r="A42" s="14">
        <v>165</v>
      </c>
      <c r="B42" s="15" t="s">
        <v>60</v>
      </c>
      <c r="C42" s="13">
        <v>165</v>
      </c>
      <c r="D42" s="13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6">
        <f t="shared" si="5"/>
        <v>0</v>
      </c>
      <c r="K42" s="46">
        <f t="shared" si="6"/>
        <v>165</v>
      </c>
      <c r="L42" s="68">
        <v>275</v>
      </c>
      <c r="M42" s="7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x14ac:dyDescent="0.3">
      <c r="A43" s="14">
        <v>188</v>
      </c>
      <c r="B43" s="15" t="s">
        <v>61</v>
      </c>
      <c r="C43" s="13">
        <v>91</v>
      </c>
      <c r="D43" s="13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6">
        <f t="shared" si="5"/>
        <v>0</v>
      </c>
      <c r="K43" s="46">
        <f t="shared" si="6"/>
        <v>91</v>
      </c>
      <c r="L43" s="68">
        <v>100</v>
      </c>
      <c r="M43" s="7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x14ac:dyDescent="0.3">
      <c r="A44" s="14">
        <v>189</v>
      </c>
      <c r="B44" s="15" t="s">
        <v>62</v>
      </c>
      <c r="C44" s="13">
        <v>750</v>
      </c>
      <c r="D44" s="13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6">
        <f t="shared" si="5"/>
        <v>0</v>
      </c>
      <c r="K44" s="46">
        <f t="shared" si="6"/>
        <v>750</v>
      </c>
      <c r="L44" s="68">
        <v>0</v>
      </c>
      <c r="M44" s="72" t="s">
        <v>147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x14ac:dyDescent="0.3">
      <c r="A45" s="14">
        <v>194</v>
      </c>
      <c r="B45" s="15" t="s">
        <v>63</v>
      </c>
      <c r="C45" s="13">
        <v>0</v>
      </c>
      <c r="D45" s="13">
        <v>600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6">
        <f t="shared" si="5"/>
        <v>600</v>
      </c>
      <c r="K45" s="46">
        <f t="shared" si="6"/>
        <v>-600</v>
      </c>
      <c r="L45" s="68">
        <v>800</v>
      </c>
      <c r="M45" s="7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x14ac:dyDescent="0.3">
      <c r="A46" s="14"/>
      <c r="B46" s="15" t="s">
        <v>150</v>
      </c>
      <c r="C46" s="13"/>
      <c r="D46" s="13"/>
      <c r="E46" s="45"/>
      <c r="F46" s="45"/>
      <c r="G46" s="45"/>
      <c r="H46" s="45"/>
      <c r="I46" s="45"/>
      <c r="J46" s="46"/>
      <c r="K46" s="46"/>
      <c r="L46" s="68">
        <v>50</v>
      </c>
      <c r="M46" s="72" t="s">
        <v>151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" x14ac:dyDescent="0.3">
      <c r="A47" s="14">
        <v>198</v>
      </c>
      <c r="B47" s="15" t="s">
        <v>64</v>
      </c>
      <c r="C47" s="13">
        <v>0</v>
      </c>
      <c r="D47" s="13">
        <v>100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6">
        <f>SUM(D47:I47)</f>
        <v>100</v>
      </c>
      <c r="K47" s="46">
        <f>C47-J47</f>
        <v>-100</v>
      </c>
      <c r="L47" s="68">
        <v>0</v>
      </c>
      <c r="M47" s="72" t="s">
        <v>149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7"/>
      <c r="B48" s="73" t="s">
        <v>16</v>
      </c>
      <c r="C48" s="74">
        <f t="shared" ref="C48:L48" si="7">SUM(C40:C47)</f>
        <v>2016</v>
      </c>
      <c r="D48" s="74">
        <f t="shared" si="7"/>
        <v>700</v>
      </c>
      <c r="E48" s="75">
        <f t="shared" si="7"/>
        <v>0</v>
      </c>
      <c r="F48" s="75">
        <f t="shared" si="7"/>
        <v>0</v>
      </c>
      <c r="G48" s="75">
        <f t="shared" si="7"/>
        <v>0</v>
      </c>
      <c r="H48" s="75">
        <f t="shared" si="7"/>
        <v>0</v>
      </c>
      <c r="I48" s="75">
        <f t="shared" si="7"/>
        <v>0</v>
      </c>
      <c r="J48" s="75">
        <f t="shared" si="7"/>
        <v>700</v>
      </c>
      <c r="K48" s="75">
        <f t="shared" si="7"/>
        <v>1316</v>
      </c>
      <c r="L48" s="76">
        <f t="shared" si="7"/>
        <v>2325</v>
      </c>
      <c r="M48" s="5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" x14ac:dyDescent="0.3">
      <c r="A49" s="2"/>
      <c r="B49" s="7"/>
      <c r="C49" s="7"/>
      <c r="D49" s="8"/>
      <c r="E49" s="28"/>
      <c r="F49" s="28"/>
      <c r="G49" s="28"/>
      <c r="H49" s="28"/>
      <c r="I49" s="28"/>
      <c r="J49" s="28"/>
      <c r="K49" s="28"/>
      <c r="L49" s="48"/>
      <c r="M49" s="5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61" t="s">
        <v>65</v>
      </c>
      <c r="B50" s="62"/>
      <c r="C50" s="4" t="s">
        <v>5</v>
      </c>
      <c r="D50" s="4" t="s">
        <v>6</v>
      </c>
      <c r="E50" s="29" t="s">
        <v>7</v>
      </c>
      <c r="F50" s="29" t="s">
        <v>8</v>
      </c>
      <c r="G50" s="29" t="s">
        <v>9</v>
      </c>
      <c r="H50" s="29" t="s">
        <v>10</v>
      </c>
      <c r="I50" s="29" t="s">
        <v>11</v>
      </c>
      <c r="J50" s="31" t="s">
        <v>12</v>
      </c>
      <c r="K50" s="31" t="s">
        <v>13</v>
      </c>
      <c r="L50" s="49" t="s">
        <v>34</v>
      </c>
      <c r="M50" s="5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" x14ac:dyDescent="0.3">
      <c r="A51" s="14">
        <v>185</v>
      </c>
      <c r="B51" s="15" t="s">
        <v>66</v>
      </c>
      <c r="C51" s="13">
        <v>0</v>
      </c>
      <c r="D51" s="13">
        <v>233.95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f>SUM(D51:I51)</f>
        <v>233.95</v>
      </c>
      <c r="K51" s="46">
        <f>C51-J51</f>
        <v>-233.95</v>
      </c>
      <c r="L51" s="68">
        <v>150</v>
      </c>
      <c r="M51" s="7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7"/>
      <c r="B52" s="73" t="s">
        <v>16</v>
      </c>
      <c r="C52" s="74">
        <f t="shared" ref="C52:L52" si="8">SUM(C51:C51)</f>
        <v>0</v>
      </c>
      <c r="D52" s="74">
        <f t="shared" si="8"/>
        <v>233.95</v>
      </c>
      <c r="E52" s="75">
        <f t="shared" si="8"/>
        <v>0</v>
      </c>
      <c r="F52" s="75">
        <f t="shared" si="8"/>
        <v>0</v>
      </c>
      <c r="G52" s="75">
        <f t="shared" si="8"/>
        <v>0</v>
      </c>
      <c r="H52" s="75">
        <f t="shared" si="8"/>
        <v>0</v>
      </c>
      <c r="I52" s="75">
        <f t="shared" si="8"/>
        <v>0</v>
      </c>
      <c r="J52" s="75">
        <f t="shared" si="8"/>
        <v>233.95</v>
      </c>
      <c r="K52" s="75">
        <f t="shared" si="8"/>
        <v>-233.95</v>
      </c>
      <c r="L52" s="76">
        <f t="shared" si="8"/>
        <v>150</v>
      </c>
      <c r="M52" s="5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" x14ac:dyDescent="0.3">
      <c r="A53" s="2"/>
      <c r="B53" s="7"/>
      <c r="C53" s="7"/>
      <c r="D53" s="8"/>
      <c r="E53" s="28"/>
      <c r="F53" s="28"/>
      <c r="G53" s="28"/>
      <c r="H53" s="28"/>
      <c r="I53" s="28"/>
      <c r="J53" s="28"/>
      <c r="K53" s="28"/>
      <c r="L53" s="48"/>
      <c r="M53" s="5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61" t="s">
        <v>67</v>
      </c>
      <c r="B54" s="62"/>
      <c r="C54" s="4" t="s">
        <v>5</v>
      </c>
      <c r="D54" s="4" t="s">
        <v>6</v>
      </c>
      <c r="E54" s="29" t="s">
        <v>7</v>
      </c>
      <c r="F54" s="29" t="s">
        <v>8</v>
      </c>
      <c r="G54" s="29" t="s">
        <v>9</v>
      </c>
      <c r="H54" s="29" t="s">
        <v>10</v>
      </c>
      <c r="I54" s="29" t="s">
        <v>11</v>
      </c>
      <c r="J54" s="31" t="s">
        <v>12</v>
      </c>
      <c r="K54" s="31" t="s">
        <v>13</v>
      </c>
      <c r="L54" s="49" t="s">
        <v>34</v>
      </c>
      <c r="M54" s="56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" x14ac:dyDescent="0.3">
      <c r="A55" s="14">
        <v>129</v>
      </c>
      <c r="B55" s="15" t="s">
        <v>65</v>
      </c>
      <c r="C55" s="13">
        <v>1125</v>
      </c>
      <c r="D55" s="13">
        <v>622.4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f>SUM(D55:I55)</f>
        <v>622.4</v>
      </c>
      <c r="K55" s="46">
        <f>C55-J55</f>
        <v>502.6</v>
      </c>
      <c r="L55" s="68">
        <v>1200</v>
      </c>
      <c r="M55" s="7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" x14ac:dyDescent="0.3">
      <c r="A56" s="14">
        <v>168</v>
      </c>
      <c r="B56" s="15" t="s">
        <v>68</v>
      </c>
      <c r="C56" s="13">
        <v>550</v>
      </c>
      <c r="D56" s="13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f>SUM(D56:I56)</f>
        <v>0</v>
      </c>
      <c r="K56" s="46">
        <f>C56-J56</f>
        <v>550</v>
      </c>
      <c r="L56" s="68">
        <v>550</v>
      </c>
      <c r="M56" s="5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" x14ac:dyDescent="0.3">
      <c r="A57" s="14">
        <v>195</v>
      </c>
      <c r="B57" s="15" t="s">
        <v>69</v>
      </c>
      <c r="C57" s="13">
        <v>0</v>
      </c>
      <c r="D57" s="13">
        <v>60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f>SUM(D57:I57)</f>
        <v>60</v>
      </c>
      <c r="K57" s="46">
        <f>C57-J57</f>
        <v>-60</v>
      </c>
      <c r="L57" s="68">
        <v>250</v>
      </c>
      <c r="M57" s="5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7"/>
      <c r="B58" s="73" t="s">
        <v>16</v>
      </c>
      <c r="C58" s="74">
        <f>SUM(C55:C57)</f>
        <v>1675</v>
      </c>
      <c r="D58" s="74">
        <f>SUM(D55:D57)</f>
        <v>682.4</v>
      </c>
      <c r="E58" s="75">
        <f t="shared" ref="E58:L58" si="9">SUM(E55:E55)</f>
        <v>0</v>
      </c>
      <c r="F58" s="75">
        <f t="shared" si="9"/>
        <v>0</v>
      </c>
      <c r="G58" s="75">
        <f t="shared" si="9"/>
        <v>0</v>
      </c>
      <c r="H58" s="75">
        <f t="shared" si="9"/>
        <v>0</v>
      </c>
      <c r="I58" s="75">
        <f t="shared" si="9"/>
        <v>0</v>
      </c>
      <c r="J58" s="75">
        <f t="shared" si="9"/>
        <v>622.4</v>
      </c>
      <c r="K58" s="75">
        <f t="shared" si="9"/>
        <v>502.6</v>
      </c>
      <c r="L58" s="76">
        <f t="shared" si="9"/>
        <v>1200</v>
      </c>
      <c r="M58" s="5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" x14ac:dyDescent="0.3">
      <c r="A59" s="2"/>
      <c r="B59" s="7"/>
      <c r="C59" s="7"/>
      <c r="D59" s="8"/>
      <c r="E59" s="28"/>
      <c r="F59" s="28"/>
      <c r="G59" s="28"/>
      <c r="H59" s="28"/>
      <c r="I59" s="28"/>
      <c r="J59" s="28"/>
      <c r="K59" s="28"/>
      <c r="L59" s="48"/>
      <c r="M59" s="5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61" t="s">
        <v>23</v>
      </c>
      <c r="B60" s="62"/>
      <c r="C60" s="4" t="s">
        <v>5</v>
      </c>
      <c r="D60" s="4" t="s">
        <v>6</v>
      </c>
      <c r="E60" s="29" t="s">
        <v>7</v>
      </c>
      <c r="F60" s="29" t="s">
        <v>8</v>
      </c>
      <c r="G60" s="29" t="s">
        <v>9</v>
      </c>
      <c r="H60" s="29" t="s">
        <v>10</v>
      </c>
      <c r="I60" s="29" t="s">
        <v>11</v>
      </c>
      <c r="J60" s="31" t="s">
        <v>12</v>
      </c>
      <c r="K60" s="31" t="s">
        <v>13</v>
      </c>
      <c r="L60" s="49" t="s">
        <v>34</v>
      </c>
      <c r="M60" s="5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x14ac:dyDescent="0.3">
      <c r="A61" s="14">
        <v>124</v>
      </c>
      <c r="B61" s="15" t="s">
        <v>70</v>
      </c>
      <c r="C61" s="13">
        <v>0</v>
      </c>
      <c r="D61" s="13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f>SUM(D61:I61)</f>
        <v>0</v>
      </c>
      <c r="K61" s="46">
        <f>C61-J61</f>
        <v>0</v>
      </c>
      <c r="L61" s="68">
        <v>500</v>
      </c>
      <c r="M61" s="72" t="s">
        <v>152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x14ac:dyDescent="0.3">
      <c r="A62" s="14">
        <v>126</v>
      </c>
      <c r="B62" s="15" t="s">
        <v>71</v>
      </c>
      <c r="C62" s="13">
        <v>0</v>
      </c>
      <c r="D62" s="13">
        <v>50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f>SUM(D62:I62)</f>
        <v>50</v>
      </c>
      <c r="K62" s="46">
        <f>C62-J62</f>
        <v>-50</v>
      </c>
      <c r="L62" s="68">
        <v>0</v>
      </c>
      <c r="M62" s="56" t="s">
        <v>147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7"/>
      <c r="B63" s="73" t="s">
        <v>16</v>
      </c>
      <c r="C63" s="74">
        <f>SUM(C61:C61)</f>
        <v>0</v>
      </c>
      <c r="D63" s="74">
        <f>SUM(D61:D62)</f>
        <v>50</v>
      </c>
      <c r="E63" s="75">
        <f t="shared" ref="E63:L63" si="10">SUM(E61:E61)</f>
        <v>0</v>
      </c>
      <c r="F63" s="75">
        <f t="shared" si="10"/>
        <v>0</v>
      </c>
      <c r="G63" s="75">
        <f t="shared" si="10"/>
        <v>0</v>
      </c>
      <c r="H63" s="75">
        <f t="shared" si="10"/>
        <v>0</v>
      </c>
      <c r="I63" s="75">
        <f t="shared" si="10"/>
        <v>0</v>
      </c>
      <c r="J63" s="75">
        <f t="shared" si="10"/>
        <v>0</v>
      </c>
      <c r="K63" s="75">
        <f t="shared" si="10"/>
        <v>0</v>
      </c>
      <c r="L63" s="76">
        <f t="shared" si="10"/>
        <v>500</v>
      </c>
      <c r="M63" s="5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x14ac:dyDescent="0.3">
      <c r="A64" s="2"/>
      <c r="B64" s="7"/>
      <c r="C64" s="7"/>
      <c r="D64" s="8"/>
      <c r="E64" s="28"/>
      <c r="F64" s="28"/>
      <c r="G64" s="28"/>
      <c r="H64" s="28"/>
      <c r="I64" s="28"/>
      <c r="J64" s="28"/>
      <c r="K64" s="28"/>
      <c r="L64" s="48"/>
      <c r="M64" s="5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61" t="s">
        <v>72</v>
      </c>
      <c r="B65" s="62"/>
      <c r="C65" s="4" t="s">
        <v>5</v>
      </c>
      <c r="D65" s="4" t="s">
        <v>6</v>
      </c>
      <c r="E65" s="29" t="s">
        <v>7</v>
      </c>
      <c r="F65" s="29" t="s">
        <v>8</v>
      </c>
      <c r="G65" s="29" t="s">
        <v>9</v>
      </c>
      <c r="H65" s="29" t="s">
        <v>10</v>
      </c>
      <c r="I65" s="29" t="s">
        <v>11</v>
      </c>
      <c r="J65" s="31" t="s">
        <v>12</v>
      </c>
      <c r="K65" s="31" t="s">
        <v>13</v>
      </c>
      <c r="L65" s="49" t="s">
        <v>34</v>
      </c>
      <c r="M65" s="5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" x14ac:dyDescent="0.3">
      <c r="A66" s="14">
        <v>32</v>
      </c>
      <c r="B66" s="15" t="s">
        <v>73</v>
      </c>
      <c r="C66" s="13">
        <v>0</v>
      </c>
      <c r="D66" s="13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f>SUM(D66:I66)</f>
        <v>0</v>
      </c>
      <c r="K66" s="46">
        <f>C66-J66</f>
        <v>0</v>
      </c>
      <c r="L66" s="68">
        <v>0</v>
      </c>
      <c r="M66" s="72" t="s">
        <v>147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7"/>
      <c r="B67" s="73" t="s">
        <v>16</v>
      </c>
      <c r="C67" s="74">
        <f t="shared" ref="C67:L67" si="11">SUM(C65:C65)</f>
        <v>0</v>
      </c>
      <c r="D67" s="74">
        <f t="shared" si="11"/>
        <v>0</v>
      </c>
      <c r="E67" s="74">
        <f t="shared" si="11"/>
        <v>0</v>
      </c>
      <c r="F67" s="74">
        <f t="shared" si="11"/>
        <v>0</v>
      </c>
      <c r="G67" s="74">
        <f t="shared" si="11"/>
        <v>0</v>
      </c>
      <c r="H67" s="74">
        <f t="shared" si="11"/>
        <v>0</v>
      </c>
      <c r="I67" s="74">
        <f t="shared" si="11"/>
        <v>0</v>
      </c>
      <c r="J67" s="74">
        <f t="shared" si="11"/>
        <v>0</v>
      </c>
      <c r="K67" s="75">
        <f t="shared" si="11"/>
        <v>0</v>
      </c>
      <c r="L67" s="75">
        <f t="shared" si="11"/>
        <v>0</v>
      </c>
      <c r="M67" s="5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" x14ac:dyDescent="0.3">
      <c r="A68" s="2"/>
      <c r="B68" s="7"/>
      <c r="C68" s="7"/>
      <c r="D68" s="8"/>
      <c r="E68" s="28"/>
      <c r="F68" s="28"/>
      <c r="G68" s="28"/>
      <c r="H68" s="28"/>
      <c r="I68" s="28"/>
      <c r="J68" s="28"/>
      <c r="K68" s="28"/>
      <c r="L68" s="48"/>
      <c r="M68" s="56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61" t="s">
        <v>74</v>
      </c>
      <c r="B69" s="62"/>
      <c r="C69" s="4" t="s">
        <v>5</v>
      </c>
      <c r="D69" s="4" t="s">
        <v>6</v>
      </c>
      <c r="E69" s="29" t="s">
        <v>7</v>
      </c>
      <c r="F69" s="29" t="s">
        <v>8</v>
      </c>
      <c r="G69" s="29" t="s">
        <v>9</v>
      </c>
      <c r="H69" s="29" t="s">
        <v>10</v>
      </c>
      <c r="I69" s="29" t="s">
        <v>11</v>
      </c>
      <c r="J69" s="31" t="s">
        <v>12</v>
      </c>
      <c r="K69" s="31" t="s">
        <v>13</v>
      </c>
      <c r="L69" s="49" t="s">
        <v>35</v>
      </c>
      <c r="M69" s="56" t="s">
        <v>153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" x14ac:dyDescent="0.3">
      <c r="A70" s="14">
        <v>18</v>
      </c>
      <c r="B70" s="15" t="s">
        <v>75</v>
      </c>
      <c r="C70" s="13">
        <v>1306</v>
      </c>
      <c r="D70" s="13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f>SUM(D70:I70)</f>
        <v>0</v>
      </c>
      <c r="K70" s="46">
        <f>C70-J70</f>
        <v>1306</v>
      </c>
      <c r="L70" s="68">
        <v>1500</v>
      </c>
      <c r="M70" s="58" t="s">
        <v>154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" x14ac:dyDescent="0.3">
      <c r="A71" s="14">
        <v>190</v>
      </c>
      <c r="B71" s="15" t="s">
        <v>76</v>
      </c>
      <c r="C71" s="13">
        <v>1100</v>
      </c>
      <c r="D71" s="13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f>SUM(D71:I71)</f>
        <v>0</v>
      </c>
      <c r="K71" s="46">
        <f>C71-J71</f>
        <v>1100</v>
      </c>
      <c r="L71" s="68">
        <v>0</v>
      </c>
      <c r="M71" s="5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" x14ac:dyDescent="0.3">
      <c r="A72" s="14">
        <v>191</v>
      </c>
      <c r="B72" s="15" t="s">
        <v>155</v>
      </c>
      <c r="C72" s="13">
        <v>330</v>
      </c>
      <c r="D72" s="13">
        <v>0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f>SUM(D72:I72)</f>
        <v>0</v>
      </c>
      <c r="K72" s="46">
        <f>C72-J72</f>
        <v>330</v>
      </c>
      <c r="L72" s="68">
        <v>500</v>
      </c>
      <c r="M72" s="5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7"/>
      <c r="B73" s="73" t="s">
        <v>16</v>
      </c>
      <c r="C73" s="74">
        <f>SUM(C70:C72)</f>
        <v>2736</v>
      </c>
      <c r="D73" s="74">
        <f t="shared" ref="D73:L73" si="12">SUM(D70:D70)</f>
        <v>0</v>
      </c>
      <c r="E73" s="75">
        <f t="shared" si="12"/>
        <v>0</v>
      </c>
      <c r="F73" s="75">
        <f t="shared" si="12"/>
        <v>0</v>
      </c>
      <c r="G73" s="75">
        <f t="shared" si="12"/>
        <v>0</v>
      </c>
      <c r="H73" s="75">
        <f t="shared" si="12"/>
        <v>0</v>
      </c>
      <c r="I73" s="75">
        <f t="shared" si="12"/>
        <v>0</v>
      </c>
      <c r="J73" s="75">
        <f t="shared" si="12"/>
        <v>0</v>
      </c>
      <c r="K73" s="75">
        <f t="shared" si="12"/>
        <v>1306</v>
      </c>
      <c r="L73" s="76">
        <f t="shared" si="12"/>
        <v>1500</v>
      </c>
      <c r="M73" s="5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" x14ac:dyDescent="0.3">
      <c r="A74" s="2"/>
      <c r="B74" s="7"/>
      <c r="C74" s="7"/>
      <c r="D74" s="8"/>
      <c r="E74" s="28"/>
      <c r="F74" s="28"/>
      <c r="G74" s="28"/>
      <c r="H74" s="28"/>
      <c r="I74" s="28"/>
      <c r="J74" s="28"/>
      <c r="K74" s="28"/>
      <c r="L74" s="48"/>
      <c r="M74" s="5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61" t="s">
        <v>77</v>
      </c>
      <c r="B75" s="62"/>
      <c r="C75" s="4" t="s">
        <v>5</v>
      </c>
      <c r="D75" s="4" t="s">
        <v>6</v>
      </c>
      <c r="E75" s="29" t="s">
        <v>7</v>
      </c>
      <c r="F75" s="29" t="s">
        <v>8</v>
      </c>
      <c r="G75" s="29" t="s">
        <v>9</v>
      </c>
      <c r="H75" s="29" t="s">
        <v>10</v>
      </c>
      <c r="I75" s="29" t="s">
        <v>11</v>
      </c>
      <c r="J75" s="31" t="s">
        <v>12</v>
      </c>
      <c r="K75" s="31" t="s">
        <v>13</v>
      </c>
      <c r="L75" s="49" t="s">
        <v>35</v>
      </c>
      <c r="M75" s="5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" x14ac:dyDescent="0.3">
      <c r="A76" s="14">
        <v>6</v>
      </c>
      <c r="B76" s="15" t="s">
        <v>78</v>
      </c>
      <c r="C76" s="13">
        <v>0</v>
      </c>
      <c r="D76" s="13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f>SUM(D76:I76)</f>
        <v>0</v>
      </c>
      <c r="K76" s="46">
        <f>C76-J76</f>
        <v>0</v>
      </c>
      <c r="L76" s="68">
        <v>500</v>
      </c>
      <c r="M76" s="72" t="s">
        <v>156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" x14ac:dyDescent="0.3">
      <c r="A77" s="14">
        <v>7</v>
      </c>
      <c r="B77" s="15" t="s">
        <v>79</v>
      </c>
      <c r="C77" s="13">
        <v>1306</v>
      </c>
      <c r="D77" s="13">
        <v>617.36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f>SUM(D77:I77)</f>
        <v>617.36</v>
      </c>
      <c r="K77" s="46">
        <f>C77-J77</f>
        <v>688.64</v>
      </c>
      <c r="L77" s="68">
        <v>1500</v>
      </c>
      <c r="M77" s="5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" x14ac:dyDescent="0.3">
      <c r="A78" s="14">
        <v>44</v>
      </c>
      <c r="B78" s="15" t="s">
        <v>80</v>
      </c>
      <c r="C78" s="13">
        <v>101</v>
      </c>
      <c r="D78" s="13">
        <v>176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f>SUM(D78:I78)</f>
        <v>176</v>
      </c>
      <c r="K78" s="46">
        <f>C78-J78</f>
        <v>-75</v>
      </c>
      <c r="L78" s="68">
        <v>250</v>
      </c>
      <c r="M78" s="5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7"/>
      <c r="B79" s="73" t="s">
        <v>16</v>
      </c>
      <c r="C79" s="74">
        <f>SUM(C76:C78)</f>
        <v>1407</v>
      </c>
      <c r="D79" s="74">
        <f>SUM(D76:D78)</f>
        <v>793.36</v>
      </c>
      <c r="E79" s="75">
        <f t="shared" ref="E79:L79" si="13">SUM(E76:E76)</f>
        <v>0</v>
      </c>
      <c r="F79" s="75">
        <f t="shared" si="13"/>
        <v>0</v>
      </c>
      <c r="G79" s="75">
        <f t="shared" si="13"/>
        <v>0</v>
      </c>
      <c r="H79" s="75">
        <f t="shared" si="13"/>
        <v>0</v>
      </c>
      <c r="I79" s="75">
        <f t="shared" si="13"/>
        <v>0</v>
      </c>
      <c r="J79" s="75">
        <f t="shared" si="13"/>
        <v>0</v>
      </c>
      <c r="K79" s="75">
        <f t="shared" si="13"/>
        <v>0</v>
      </c>
      <c r="L79" s="76">
        <f t="shared" si="13"/>
        <v>500</v>
      </c>
      <c r="M79" s="5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" x14ac:dyDescent="0.3">
      <c r="A80" s="2"/>
      <c r="B80" s="7"/>
      <c r="C80" s="7"/>
      <c r="D80" s="8"/>
      <c r="E80" s="28"/>
      <c r="F80" s="28"/>
      <c r="G80" s="28"/>
      <c r="H80" s="28"/>
      <c r="I80" s="28"/>
      <c r="J80" s="28"/>
      <c r="K80" s="28"/>
      <c r="L80" s="48"/>
      <c r="M80" s="56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61" t="s">
        <v>81</v>
      </c>
      <c r="B81" s="62"/>
      <c r="C81" s="4" t="s">
        <v>5</v>
      </c>
      <c r="D81" s="4" t="s">
        <v>6</v>
      </c>
      <c r="E81" s="29" t="s">
        <v>7</v>
      </c>
      <c r="F81" s="29" t="s">
        <v>8</v>
      </c>
      <c r="G81" s="29" t="s">
        <v>9</v>
      </c>
      <c r="H81" s="29" t="s">
        <v>10</v>
      </c>
      <c r="I81" s="29" t="s">
        <v>11</v>
      </c>
      <c r="J81" s="31" t="s">
        <v>12</v>
      </c>
      <c r="K81" s="31" t="s">
        <v>13</v>
      </c>
      <c r="L81" s="49" t="s">
        <v>35</v>
      </c>
      <c r="M81" s="5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" x14ac:dyDescent="0.3">
      <c r="A82" s="14">
        <v>117</v>
      </c>
      <c r="B82" s="15" t="s">
        <v>82</v>
      </c>
      <c r="C82" s="13">
        <v>3600</v>
      </c>
      <c r="D82" s="13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f>SUM(D82:I82)</f>
        <v>0</v>
      </c>
      <c r="K82" s="46">
        <f>C82-J82</f>
        <v>3600</v>
      </c>
      <c r="L82" s="68">
        <v>5000</v>
      </c>
      <c r="M82" s="72" t="s">
        <v>157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" x14ac:dyDescent="0.3">
      <c r="A83" s="14">
        <v>118</v>
      </c>
      <c r="B83" s="15" t="s">
        <v>83</v>
      </c>
      <c r="C83" s="13">
        <v>3960</v>
      </c>
      <c r="D83" s="13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f>SUM(D83:I83)</f>
        <v>0</v>
      </c>
      <c r="K83" s="46">
        <f>C83-J83</f>
        <v>3960</v>
      </c>
      <c r="L83" s="68">
        <v>0</v>
      </c>
      <c r="M83" s="5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7"/>
      <c r="B84" s="73" t="s">
        <v>16</v>
      </c>
      <c r="C84" s="74">
        <f>SUM(C82:C83)</f>
        <v>7560</v>
      </c>
      <c r="D84" s="74">
        <f t="shared" ref="D84:L84" si="14">SUM(D82:D82)</f>
        <v>0</v>
      </c>
      <c r="E84" s="75">
        <f t="shared" si="14"/>
        <v>0</v>
      </c>
      <c r="F84" s="75">
        <f t="shared" si="14"/>
        <v>0</v>
      </c>
      <c r="G84" s="75">
        <f t="shared" si="14"/>
        <v>0</v>
      </c>
      <c r="H84" s="75">
        <f t="shared" si="14"/>
        <v>0</v>
      </c>
      <c r="I84" s="75">
        <f t="shared" si="14"/>
        <v>0</v>
      </c>
      <c r="J84" s="75">
        <f t="shared" si="14"/>
        <v>0</v>
      </c>
      <c r="K84" s="75">
        <f t="shared" si="14"/>
        <v>3600</v>
      </c>
      <c r="L84" s="76">
        <f t="shared" si="14"/>
        <v>5000</v>
      </c>
      <c r="M84" s="5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x14ac:dyDescent="0.3">
      <c r="A85" s="2"/>
      <c r="B85" s="7"/>
      <c r="C85" s="7"/>
      <c r="D85" s="8"/>
      <c r="E85" s="28"/>
      <c r="F85" s="28"/>
      <c r="G85" s="28"/>
      <c r="H85" s="28"/>
      <c r="I85" s="28"/>
      <c r="J85" s="28"/>
      <c r="K85" s="28"/>
      <c r="L85" s="48"/>
      <c r="M85" s="5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61" t="s">
        <v>86</v>
      </c>
      <c r="B86" s="62"/>
      <c r="C86" s="4" t="s">
        <v>5</v>
      </c>
      <c r="D86" s="4" t="s">
        <v>6</v>
      </c>
      <c r="E86" s="29" t="s">
        <v>7</v>
      </c>
      <c r="F86" s="29" t="s">
        <v>8</v>
      </c>
      <c r="G86" s="29" t="s">
        <v>9</v>
      </c>
      <c r="H86" s="29" t="s">
        <v>10</v>
      </c>
      <c r="I86" s="29" t="s">
        <v>11</v>
      </c>
      <c r="J86" s="31" t="s">
        <v>12</v>
      </c>
      <c r="K86" s="31" t="s">
        <v>13</v>
      </c>
      <c r="L86" s="49" t="s">
        <v>35</v>
      </c>
      <c r="M86" s="5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" x14ac:dyDescent="0.3">
      <c r="A87" s="14">
        <v>156</v>
      </c>
      <c r="B87" s="15" t="s">
        <v>84</v>
      </c>
      <c r="C87" s="13">
        <v>7476</v>
      </c>
      <c r="D87" s="13">
        <v>3466.75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f>SUM(D87:I87)</f>
        <v>3466.75</v>
      </c>
      <c r="K87" s="46">
        <f>C87-J87</f>
        <v>4009.25</v>
      </c>
      <c r="L87" s="68"/>
      <c r="M87" s="7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" x14ac:dyDescent="0.3">
      <c r="A88" s="14">
        <v>192</v>
      </c>
      <c r="B88" s="15" t="s">
        <v>85</v>
      </c>
      <c r="C88" s="13">
        <v>0</v>
      </c>
      <c r="D88" s="13">
        <v>82.13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f>SUM(D88:I88)</f>
        <v>82.13</v>
      </c>
      <c r="K88" s="46">
        <f>C88-J88</f>
        <v>-82.13</v>
      </c>
      <c r="L88" s="68"/>
      <c r="M88" s="5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7"/>
      <c r="B89" s="73" t="s">
        <v>16</v>
      </c>
      <c r="C89" s="74">
        <f>SUM(C87:C87)</f>
        <v>7476</v>
      </c>
      <c r="D89" s="74">
        <f>SUM(D87:D88)</f>
        <v>3548.88</v>
      </c>
      <c r="E89" s="75">
        <f t="shared" ref="E89:L89" si="15">SUM(E87:E87)</f>
        <v>0</v>
      </c>
      <c r="F89" s="75">
        <f t="shared" si="15"/>
        <v>0</v>
      </c>
      <c r="G89" s="75">
        <f t="shared" si="15"/>
        <v>0</v>
      </c>
      <c r="H89" s="75">
        <f t="shared" si="15"/>
        <v>0</v>
      </c>
      <c r="I89" s="75">
        <f t="shared" si="15"/>
        <v>0</v>
      </c>
      <c r="J89" s="75">
        <f t="shared" si="15"/>
        <v>3466.75</v>
      </c>
      <c r="K89" s="75">
        <f t="shared" si="15"/>
        <v>4009.25</v>
      </c>
      <c r="L89" s="76">
        <f t="shared" si="15"/>
        <v>0</v>
      </c>
      <c r="M89" s="5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" x14ac:dyDescent="0.3">
      <c r="A90" s="2"/>
      <c r="B90" s="7"/>
      <c r="C90" s="7"/>
      <c r="D90" s="8"/>
      <c r="E90" s="28"/>
      <c r="F90" s="28"/>
      <c r="G90" s="28"/>
      <c r="H90" s="28"/>
      <c r="I90" s="28"/>
      <c r="J90" s="28"/>
      <c r="K90" s="28"/>
      <c r="L90" s="48"/>
      <c r="M90" s="5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3">
      <c r="A91" s="2"/>
      <c r="B91" s="7"/>
      <c r="C91" s="7"/>
      <c r="D91" s="8"/>
      <c r="E91" s="28"/>
      <c r="F91" s="28"/>
      <c r="G91" s="28"/>
      <c r="H91" s="28"/>
      <c r="I91" s="28"/>
      <c r="J91" s="28"/>
      <c r="K91" s="28"/>
      <c r="L91" s="48"/>
      <c r="M91" s="5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61" t="s">
        <v>93</v>
      </c>
      <c r="B92" s="62"/>
      <c r="C92" s="4" t="s">
        <v>5</v>
      </c>
      <c r="D92" s="4" t="s">
        <v>6</v>
      </c>
      <c r="E92" s="29" t="s">
        <v>7</v>
      </c>
      <c r="F92" s="29" t="s">
        <v>8</v>
      </c>
      <c r="G92" s="29" t="s">
        <v>9</v>
      </c>
      <c r="H92" s="29" t="s">
        <v>10</v>
      </c>
      <c r="I92" s="29" t="s">
        <v>11</v>
      </c>
      <c r="J92" s="31" t="s">
        <v>12</v>
      </c>
      <c r="K92" s="31" t="s">
        <v>13</v>
      </c>
      <c r="L92" s="49" t="s">
        <v>35</v>
      </c>
      <c r="M92" s="5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" x14ac:dyDescent="0.3">
      <c r="A93" s="14">
        <v>15</v>
      </c>
      <c r="B93" s="15" t="s">
        <v>94</v>
      </c>
      <c r="C93" s="13">
        <v>23856</v>
      </c>
      <c r="D93" s="13">
        <v>12595.26</v>
      </c>
      <c r="E93" s="46">
        <f>350+1460</f>
        <v>1810</v>
      </c>
      <c r="F93" s="46">
        <f t="shared" ref="F93:I93" si="16">350+1460</f>
        <v>1810</v>
      </c>
      <c r="G93" s="46">
        <f t="shared" si="16"/>
        <v>1810</v>
      </c>
      <c r="H93" s="46">
        <f t="shared" si="16"/>
        <v>1810</v>
      </c>
      <c r="I93" s="46">
        <f t="shared" si="16"/>
        <v>1810</v>
      </c>
      <c r="J93" s="46">
        <f>SUM(D93:I93)</f>
        <v>21645.260000000002</v>
      </c>
      <c r="K93" s="46">
        <f>C93-J93</f>
        <v>2210.739999999998</v>
      </c>
      <c r="L93" s="68">
        <v>25000</v>
      </c>
      <c r="M93" s="72" t="s">
        <v>143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" x14ac:dyDescent="0.3">
      <c r="A94" s="14">
        <v>16</v>
      </c>
      <c r="B94" s="15" t="s">
        <v>95</v>
      </c>
      <c r="C94" s="13">
        <v>3707</v>
      </c>
      <c r="D94" s="13">
        <v>3635.53</v>
      </c>
      <c r="E94" s="46">
        <v>500</v>
      </c>
      <c r="F94" s="46">
        <v>500</v>
      </c>
      <c r="G94" s="46">
        <v>500</v>
      </c>
      <c r="H94" s="46">
        <v>500</v>
      </c>
      <c r="I94" s="46">
        <v>500</v>
      </c>
      <c r="J94" s="46">
        <f t="shared" ref="J94:J97" si="17">SUM(D94:I94)</f>
        <v>6135.5300000000007</v>
      </c>
      <c r="K94" s="46">
        <f t="shared" ref="K94:K97" si="18">C94-J94</f>
        <v>-2428.5300000000007</v>
      </c>
      <c r="L94" s="68">
        <v>7000</v>
      </c>
      <c r="M94" s="5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" x14ac:dyDescent="0.3">
      <c r="A95" s="14">
        <v>109</v>
      </c>
      <c r="B95" s="15" t="s">
        <v>96</v>
      </c>
      <c r="C95" s="13">
        <v>3678</v>
      </c>
      <c r="D95" s="13">
        <v>3822.54</v>
      </c>
      <c r="E95" s="46">
        <v>593.29999999999995</v>
      </c>
      <c r="F95" s="46">
        <v>593.29999999999995</v>
      </c>
      <c r="G95" s="46">
        <v>593.29999999999995</v>
      </c>
      <c r="H95" s="46">
        <v>593.29999999999995</v>
      </c>
      <c r="I95" s="46">
        <v>593.29999999999995</v>
      </c>
      <c r="J95" s="46">
        <f t="shared" si="17"/>
        <v>6789.0400000000009</v>
      </c>
      <c r="K95" s="46">
        <f t="shared" si="18"/>
        <v>-3111.0400000000009</v>
      </c>
      <c r="L95" s="68">
        <v>10000</v>
      </c>
      <c r="M95" s="5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" x14ac:dyDescent="0.3">
      <c r="A96" s="14">
        <v>184</v>
      </c>
      <c r="B96" s="15" t="s">
        <v>97</v>
      </c>
      <c r="C96" s="13">
        <v>0</v>
      </c>
      <c r="D96" s="13">
        <v>174.71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f t="shared" si="17"/>
        <v>174.71</v>
      </c>
      <c r="K96" s="46">
        <f t="shared" si="18"/>
        <v>-174.71</v>
      </c>
      <c r="L96" s="68">
        <v>300</v>
      </c>
      <c r="M96" s="56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" x14ac:dyDescent="0.3">
      <c r="A97" s="14">
        <v>197</v>
      </c>
      <c r="B97" s="15" t="s">
        <v>98</v>
      </c>
      <c r="C97" s="13">
        <v>0</v>
      </c>
      <c r="D97" s="13">
        <v>1620.01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f t="shared" si="17"/>
        <v>1620.01</v>
      </c>
      <c r="K97" s="46">
        <f t="shared" si="18"/>
        <v>-1620.01</v>
      </c>
      <c r="L97" s="68"/>
      <c r="M97" s="56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" x14ac:dyDescent="0.3">
      <c r="A98" s="17"/>
      <c r="B98" s="73" t="s">
        <v>16</v>
      </c>
      <c r="C98" s="74">
        <f>SUM(C93:C97)</f>
        <v>31241</v>
      </c>
      <c r="D98" s="74">
        <f t="shared" ref="D98:L98" si="19">SUM(D93:D97)</f>
        <v>21848.05</v>
      </c>
      <c r="E98" s="74">
        <f t="shared" si="19"/>
        <v>2903.3</v>
      </c>
      <c r="F98" s="74">
        <f t="shared" si="19"/>
        <v>2903.3</v>
      </c>
      <c r="G98" s="74">
        <f t="shared" si="19"/>
        <v>2903.3</v>
      </c>
      <c r="H98" s="74">
        <f t="shared" si="19"/>
        <v>2903.3</v>
      </c>
      <c r="I98" s="74">
        <f t="shared" si="19"/>
        <v>2903.3</v>
      </c>
      <c r="J98" s="74">
        <f t="shared" si="19"/>
        <v>36364.550000000003</v>
      </c>
      <c r="K98" s="74">
        <f t="shared" si="19"/>
        <v>-5123.5500000000038</v>
      </c>
      <c r="L98" s="85">
        <f t="shared" si="19"/>
        <v>42300</v>
      </c>
      <c r="M98" s="5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" x14ac:dyDescent="0.3">
      <c r="A99" s="2"/>
      <c r="B99" s="7"/>
      <c r="C99" s="7"/>
      <c r="D99" s="8"/>
      <c r="E99" s="28"/>
      <c r="F99" s="28"/>
      <c r="G99" s="28"/>
      <c r="H99" s="28"/>
      <c r="I99" s="28"/>
      <c r="J99" s="28"/>
      <c r="K99" s="28"/>
      <c r="L99" s="48"/>
      <c r="M99" s="5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61" t="s">
        <v>99</v>
      </c>
      <c r="B100" s="62"/>
      <c r="C100" s="4" t="s">
        <v>5</v>
      </c>
      <c r="D100" s="4" t="s">
        <v>6</v>
      </c>
      <c r="E100" s="29" t="s">
        <v>7</v>
      </c>
      <c r="F100" s="29" t="s">
        <v>8</v>
      </c>
      <c r="G100" s="29" t="s">
        <v>9</v>
      </c>
      <c r="H100" s="29" t="s">
        <v>10</v>
      </c>
      <c r="I100" s="29" t="s">
        <v>11</v>
      </c>
      <c r="J100" s="31" t="s">
        <v>12</v>
      </c>
      <c r="K100" s="31" t="s">
        <v>13</v>
      </c>
      <c r="L100" s="49" t="s">
        <v>35</v>
      </c>
      <c r="M100" s="5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" x14ac:dyDescent="0.3">
      <c r="A101" s="14">
        <v>19</v>
      </c>
      <c r="B101" s="15" t="s">
        <v>100</v>
      </c>
      <c r="C101" s="13">
        <v>5191</v>
      </c>
      <c r="D101" s="13">
        <v>4311.3900000000003</v>
      </c>
      <c r="E101" s="46">
        <v>590</v>
      </c>
      <c r="F101" s="46">
        <v>590</v>
      </c>
      <c r="G101" s="46">
        <v>590</v>
      </c>
      <c r="H101" s="46">
        <v>590</v>
      </c>
      <c r="I101" s="46">
        <v>590</v>
      </c>
      <c r="J101" s="46">
        <f>SUM(D101:I101)</f>
        <v>7261.39</v>
      </c>
      <c r="K101" s="46">
        <f>C101-J101</f>
        <v>-2070.3900000000003</v>
      </c>
      <c r="L101" s="68">
        <v>7500</v>
      </c>
      <c r="M101" s="7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x14ac:dyDescent="0.3">
      <c r="A102" s="14">
        <v>54</v>
      </c>
      <c r="B102" s="15" t="s">
        <v>101</v>
      </c>
      <c r="C102" s="13">
        <v>2750</v>
      </c>
      <c r="D102" s="13">
        <v>902.4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f t="shared" ref="J102:J103" si="20">SUM(D102:I102)</f>
        <v>902.4</v>
      </c>
      <c r="K102" s="46">
        <f t="shared" ref="K102:K103" si="21">C102-J102</f>
        <v>1847.6</v>
      </c>
      <c r="L102" s="68">
        <v>2750</v>
      </c>
      <c r="M102" s="5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" x14ac:dyDescent="0.3">
      <c r="A103" s="14">
        <v>163</v>
      </c>
      <c r="B103" s="15" t="s">
        <v>102</v>
      </c>
      <c r="C103" s="13">
        <v>4400</v>
      </c>
      <c r="D103" s="13">
        <v>0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f t="shared" si="20"/>
        <v>0</v>
      </c>
      <c r="K103" s="46">
        <f t="shared" si="21"/>
        <v>4400</v>
      </c>
      <c r="L103" s="68">
        <v>4500</v>
      </c>
      <c r="M103" s="5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" x14ac:dyDescent="0.3">
      <c r="A104" s="17"/>
      <c r="B104" s="73" t="s">
        <v>16</v>
      </c>
      <c r="C104" s="74">
        <f>SUM(C101:C103)</f>
        <v>12341</v>
      </c>
      <c r="D104" s="74">
        <f t="shared" ref="D104:L104" si="22">SUM(D101:D103)</f>
        <v>5213.79</v>
      </c>
      <c r="E104" s="74">
        <f t="shared" si="22"/>
        <v>590</v>
      </c>
      <c r="F104" s="74">
        <f t="shared" si="22"/>
        <v>590</v>
      </c>
      <c r="G104" s="74">
        <f t="shared" si="22"/>
        <v>590</v>
      </c>
      <c r="H104" s="74">
        <f t="shared" si="22"/>
        <v>590</v>
      </c>
      <c r="I104" s="74">
        <f t="shared" si="22"/>
        <v>590</v>
      </c>
      <c r="J104" s="74">
        <f t="shared" si="22"/>
        <v>8163.79</v>
      </c>
      <c r="K104" s="74">
        <f t="shared" si="22"/>
        <v>4177.2099999999991</v>
      </c>
      <c r="L104" s="85">
        <f t="shared" si="22"/>
        <v>14750</v>
      </c>
      <c r="M104" s="56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" x14ac:dyDescent="0.3">
      <c r="A105" s="2"/>
      <c r="B105" s="7"/>
      <c r="C105" s="7"/>
      <c r="D105" s="8"/>
      <c r="E105" s="28"/>
      <c r="F105" s="28"/>
      <c r="G105" s="28"/>
      <c r="H105" s="28"/>
      <c r="I105" s="28"/>
      <c r="J105" s="28"/>
      <c r="K105" s="28"/>
      <c r="L105" s="48"/>
      <c r="M105" s="56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61" t="s">
        <v>103</v>
      </c>
      <c r="B106" s="62"/>
      <c r="C106" s="4" t="s">
        <v>5</v>
      </c>
      <c r="D106" s="4" t="s">
        <v>6</v>
      </c>
      <c r="E106" s="29" t="s">
        <v>7</v>
      </c>
      <c r="F106" s="29" t="s">
        <v>8</v>
      </c>
      <c r="G106" s="29" t="s">
        <v>9</v>
      </c>
      <c r="H106" s="29" t="s">
        <v>10</v>
      </c>
      <c r="I106" s="29" t="s">
        <v>11</v>
      </c>
      <c r="J106" s="31" t="s">
        <v>12</v>
      </c>
      <c r="K106" s="31" t="s">
        <v>13</v>
      </c>
      <c r="L106" s="49" t="s">
        <v>35</v>
      </c>
      <c r="M106" s="5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" x14ac:dyDescent="0.3">
      <c r="A107" s="14">
        <v>4</v>
      </c>
      <c r="B107" s="15" t="s">
        <v>104</v>
      </c>
      <c r="C107" s="13">
        <v>1305</v>
      </c>
      <c r="D107" s="13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f t="shared" ref="J107:J126" si="23">SUM(D107:I107)</f>
        <v>0</v>
      </c>
      <c r="K107" s="46">
        <f t="shared" ref="K107:K126" si="24">C107-J107</f>
        <v>1305</v>
      </c>
      <c r="L107" s="68">
        <v>0</v>
      </c>
      <c r="M107" s="7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" x14ac:dyDescent="0.3">
      <c r="A108" s="14">
        <v>50</v>
      </c>
      <c r="B108" s="15" t="s">
        <v>105</v>
      </c>
      <c r="C108" s="13">
        <v>171</v>
      </c>
      <c r="D108" s="13">
        <v>94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f t="shared" si="23"/>
        <v>94</v>
      </c>
      <c r="K108" s="46">
        <f t="shared" si="24"/>
        <v>77</v>
      </c>
      <c r="L108" s="68">
        <v>200</v>
      </c>
      <c r="M108" s="7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" x14ac:dyDescent="0.3">
      <c r="A109" s="14">
        <v>77</v>
      </c>
      <c r="B109" s="15" t="s">
        <v>106</v>
      </c>
      <c r="C109" s="13">
        <v>220</v>
      </c>
      <c r="D109" s="13">
        <v>162.93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f t="shared" si="23"/>
        <v>162.93</v>
      </c>
      <c r="K109" s="46">
        <f t="shared" si="24"/>
        <v>57.069999999999993</v>
      </c>
      <c r="L109" s="68">
        <v>250</v>
      </c>
      <c r="M109" s="7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" x14ac:dyDescent="0.3">
      <c r="A110" s="14">
        <v>78</v>
      </c>
      <c r="B110" s="15" t="s">
        <v>107</v>
      </c>
      <c r="C110" s="13">
        <v>1102</v>
      </c>
      <c r="D110" s="13">
        <v>350.8</v>
      </c>
      <c r="E110" s="46">
        <v>50</v>
      </c>
      <c r="F110" s="46">
        <v>50</v>
      </c>
      <c r="G110" s="46">
        <v>50</v>
      </c>
      <c r="H110" s="46">
        <v>50</v>
      </c>
      <c r="I110" s="46">
        <v>50</v>
      </c>
      <c r="J110" s="46">
        <f t="shared" si="23"/>
        <v>600.79999999999995</v>
      </c>
      <c r="K110" s="46">
        <f t="shared" si="24"/>
        <v>501.20000000000005</v>
      </c>
      <c r="L110" s="68">
        <v>1500</v>
      </c>
      <c r="M110" s="7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30" x14ac:dyDescent="0.3">
      <c r="A111" s="14">
        <v>80</v>
      </c>
      <c r="B111" s="15" t="s">
        <v>108</v>
      </c>
      <c r="C111" s="13">
        <v>6469</v>
      </c>
      <c r="D111" s="13">
        <v>5756.31</v>
      </c>
      <c r="E111" s="46">
        <v>511.2</v>
      </c>
      <c r="F111" s="46">
        <v>511.2</v>
      </c>
      <c r="G111" s="46">
        <v>511.2</v>
      </c>
      <c r="H111" s="46">
        <v>511.2</v>
      </c>
      <c r="I111" s="46">
        <v>511.2</v>
      </c>
      <c r="J111" s="46">
        <f t="shared" si="23"/>
        <v>8312.31</v>
      </c>
      <c r="K111" s="46">
        <f t="shared" si="24"/>
        <v>-1843.3099999999995</v>
      </c>
      <c r="L111" s="68">
        <v>7500</v>
      </c>
      <c r="M111" s="72" t="s">
        <v>144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" x14ac:dyDescent="0.3">
      <c r="A112" s="14">
        <v>82</v>
      </c>
      <c r="B112" s="15" t="s">
        <v>109</v>
      </c>
      <c r="C112" s="13">
        <v>97</v>
      </c>
      <c r="D112" s="13">
        <v>49.82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f t="shared" si="23"/>
        <v>49.82</v>
      </c>
      <c r="K112" s="46">
        <f t="shared" si="24"/>
        <v>47.18</v>
      </c>
      <c r="L112" s="68">
        <v>100</v>
      </c>
      <c r="M112" s="7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" x14ac:dyDescent="0.3">
      <c r="A113" s="14">
        <v>84</v>
      </c>
      <c r="B113" s="15" t="s">
        <v>110</v>
      </c>
      <c r="C113" s="13">
        <v>110</v>
      </c>
      <c r="D113" s="13">
        <v>130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f t="shared" si="23"/>
        <v>130</v>
      </c>
      <c r="K113" s="46">
        <f t="shared" si="24"/>
        <v>-20</v>
      </c>
      <c r="L113" s="68">
        <v>150</v>
      </c>
      <c r="M113" s="7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" x14ac:dyDescent="0.3">
      <c r="A114" s="14">
        <v>85</v>
      </c>
      <c r="B114" s="15" t="s">
        <v>18</v>
      </c>
      <c r="C114" s="13">
        <v>1947</v>
      </c>
      <c r="D114" s="13">
        <v>2590.86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f t="shared" si="23"/>
        <v>2590.86</v>
      </c>
      <c r="K114" s="46">
        <f t="shared" si="24"/>
        <v>-643.86000000000013</v>
      </c>
      <c r="L114" s="68">
        <v>3000</v>
      </c>
      <c r="M114" s="7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" x14ac:dyDescent="0.3">
      <c r="A115" s="14">
        <v>107</v>
      </c>
      <c r="B115" s="15" t="s">
        <v>111</v>
      </c>
      <c r="C115" s="13">
        <v>110</v>
      </c>
      <c r="D115" s="13">
        <v>0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f t="shared" si="23"/>
        <v>0</v>
      </c>
      <c r="K115" s="46">
        <f t="shared" si="24"/>
        <v>110</v>
      </c>
      <c r="L115" s="68"/>
      <c r="M115" s="7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" x14ac:dyDescent="0.3">
      <c r="A116" s="14">
        <v>144</v>
      </c>
      <c r="B116" s="15" t="s">
        <v>112</v>
      </c>
      <c r="C116" s="13">
        <v>754</v>
      </c>
      <c r="D116" s="13">
        <v>492.39</v>
      </c>
      <c r="E116" s="46">
        <v>75</v>
      </c>
      <c r="F116" s="46">
        <v>75</v>
      </c>
      <c r="G116" s="46">
        <v>75</v>
      </c>
      <c r="H116" s="46">
        <v>75</v>
      </c>
      <c r="I116" s="46">
        <v>75</v>
      </c>
      <c r="J116" s="46">
        <f t="shared" si="23"/>
        <v>867.39</v>
      </c>
      <c r="K116" s="46">
        <f t="shared" si="24"/>
        <v>-113.38999999999999</v>
      </c>
      <c r="L116" s="68">
        <v>800</v>
      </c>
      <c r="M116" s="7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" x14ac:dyDescent="0.3">
      <c r="A117" s="14">
        <v>145</v>
      </c>
      <c r="B117" s="15" t="s">
        <v>113</v>
      </c>
      <c r="C117" s="13">
        <v>550</v>
      </c>
      <c r="D117" s="13">
        <v>15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f t="shared" ref="J117:J125" si="25">SUM(D117:I117)</f>
        <v>15</v>
      </c>
      <c r="K117" s="46">
        <f t="shared" ref="K117:K125" si="26">C117-J117</f>
        <v>535</v>
      </c>
      <c r="L117" s="68">
        <v>500</v>
      </c>
      <c r="M117" s="7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" x14ac:dyDescent="0.3">
      <c r="A118" s="14">
        <v>149</v>
      </c>
      <c r="B118" s="15" t="s">
        <v>114</v>
      </c>
      <c r="C118" s="13">
        <v>165</v>
      </c>
      <c r="D118" s="13">
        <v>0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f t="shared" si="25"/>
        <v>0</v>
      </c>
      <c r="K118" s="46">
        <f t="shared" si="26"/>
        <v>165</v>
      </c>
      <c r="L118" s="68"/>
      <c r="M118" s="7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" x14ac:dyDescent="0.3">
      <c r="A119" s="14">
        <v>154</v>
      </c>
      <c r="B119" s="15" t="s">
        <v>115</v>
      </c>
      <c r="C119" s="13">
        <v>1379</v>
      </c>
      <c r="D119" s="13">
        <v>15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f t="shared" si="25"/>
        <v>15</v>
      </c>
      <c r="K119" s="46">
        <f t="shared" si="26"/>
        <v>1364</v>
      </c>
      <c r="L119" s="68">
        <v>500</v>
      </c>
      <c r="M119" s="7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" x14ac:dyDescent="0.3">
      <c r="A120" s="14">
        <v>155</v>
      </c>
      <c r="B120" s="15" t="s">
        <v>116</v>
      </c>
      <c r="C120" s="13">
        <v>110</v>
      </c>
      <c r="D120" s="13">
        <v>89.74</v>
      </c>
      <c r="E120" s="46">
        <v>45</v>
      </c>
      <c r="F120" s="46">
        <v>45</v>
      </c>
      <c r="G120" s="46">
        <v>45</v>
      </c>
      <c r="H120" s="46">
        <v>45</v>
      </c>
      <c r="I120" s="46">
        <v>45</v>
      </c>
      <c r="J120" s="46">
        <f t="shared" si="25"/>
        <v>314.74</v>
      </c>
      <c r="K120" s="46">
        <f t="shared" si="26"/>
        <v>-204.74</v>
      </c>
      <c r="L120" s="68">
        <v>1200</v>
      </c>
      <c r="M120" s="7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x14ac:dyDescent="0.3">
      <c r="A121" s="14">
        <v>157</v>
      </c>
      <c r="B121" s="15" t="s">
        <v>117</v>
      </c>
      <c r="C121" s="13">
        <v>0</v>
      </c>
      <c r="D121" s="13">
        <v>0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f t="shared" si="25"/>
        <v>0</v>
      </c>
      <c r="K121" s="46">
        <f t="shared" si="26"/>
        <v>0</v>
      </c>
      <c r="L121" s="68">
        <v>250</v>
      </c>
      <c r="M121" s="7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" x14ac:dyDescent="0.3">
      <c r="A122" s="14">
        <v>171</v>
      </c>
      <c r="B122" s="15" t="s">
        <v>118</v>
      </c>
      <c r="C122" s="13">
        <v>0</v>
      </c>
      <c r="D122" s="13">
        <v>989.19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f t="shared" si="25"/>
        <v>989.19</v>
      </c>
      <c r="K122" s="46">
        <f t="shared" si="26"/>
        <v>-989.19</v>
      </c>
      <c r="L122" s="68">
        <v>1000</v>
      </c>
      <c r="M122" s="7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" x14ac:dyDescent="0.3">
      <c r="A123" s="14">
        <v>181</v>
      </c>
      <c r="B123" s="15" t="s">
        <v>119</v>
      </c>
      <c r="C123" s="13">
        <v>0</v>
      </c>
      <c r="D123" s="13">
        <v>271.94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f t="shared" si="25"/>
        <v>271.94</v>
      </c>
      <c r="K123" s="46">
        <f t="shared" si="26"/>
        <v>-271.94</v>
      </c>
      <c r="L123" s="68">
        <v>250</v>
      </c>
      <c r="M123" s="72" t="s">
        <v>158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" x14ac:dyDescent="0.3">
      <c r="A124" s="14">
        <v>182</v>
      </c>
      <c r="B124" s="15" t="s">
        <v>120</v>
      </c>
      <c r="C124" s="13">
        <v>0</v>
      </c>
      <c r="D124" s="13">
        <v>0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f t="shared" si="25"/>
        <v>0</v>
      </c>
      <c r="K124" s="46">
        <f t="shared" si="26"/>
        <v>0</v>
      </c>
      <c r="L124" s="68"/>
      <c r="M124" s="7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" x14ac:dyDescent="0.3">
      <c r="A125" s="14">
        <v>193</v>
      </c>
      <c r="B125" s="15" t="s">
        <v>121</v>
      </c>
      <c r="C125" s="13">
        <v>0</v>
      </c>
      <c r="D125" s="13">
        <v>287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f t="shared" si="25"/>
        <v>287</v>
      </c>
      <c r="K125" s="46">
        <f t="shared" si="26"/>
        <v>-287</v>
      </c>
      <c r="L125" s="68"/>
      <c r="M125" s="7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" x14ac:dyDescent="0.3">
      <c r="A126" s="14">
        <v>52</v>
      </c>
      <c r="B126" s="70" t="s">
        <v>24</v>
      </c>
      <c r="C126" s="13">
        <v>0</v>
      </c>
      <c r="D126" s="13">
        <v>0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f t="shared" si="23"/>
        <v>0</v>
      </c>
      <c r="K126" s="46">
        <f t="shared" si="24"/>
        <v>0</v>
      </c>
      <c r="L126" s="68"/>
      <c r="M126" s="7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7"/>
      <c r="B127" s="73" t="s">
        <v>16</v>
      </c>
      <c r="C127" s="74">
        <f t="shared" ref="C127:J127" si="27">SUM(C107:C126)</f>
        <v>14489</v>
      </c>
      <c r="D127" s="74">
        <f t="shared" si="27"/>
        <v>11294.980000000001</v>
      </c>
      <c r="E127" s="75">
        <f t="shared" si="27"/>
        <v>681.2</v>
      </c>
      <c r="F127" s="75">
        <f t="shared" si="27"/>
        <v>681.2</v>
      </c>
      <c r="G127" s="75">
        <f t="shared" si="27"/>
        <v>681.2</v>
      </c>
      <c r="H127" s="75">
        <f t="shared" si="27"/>
        <v>681.2</v>
      </c>
      <c r="I127" s="75">
        <f t="shared" si="27"/>
        <v>681.2</v>
      </c>
      <c r="J127" s="75">
        <f t="shared" si="27"/>
        <v>14700.98</v>
      </c>
      <c r="K127" s="75">
        <f>SUM(K107:K126)</f>
        <v>-211.97999999999973</v>
      </c>
      <c r="L127" s="76">
        <f>SUM(L107:L126)</f>
        <v>17200</v>
      </c>
      <c r="M127" s="5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" x14ac:dyDescent="0.3">
      <c r="A128" s="2"/>
      <c r="B128" s="7"/>
      <c r="C128" s="7"/>
      <c r="D128" s="8"/>
      <c r="E128" s="28"/>
      <c r="F128" s="28"/>
      <c r="G128" s="28"/>
      <c r="H128" s="28"/>
      <c r="I128" s="28"/>
      <c r="J128" s="28"/>
      <c r="K128" s="28"/>
      <c r="L128" s="48"/>
      <c r="M128" s="5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6" x14ac:dyDescent="0.3">
      <c r="A129" s="61" t="s">
        <v>122</v>
      </c>
      <c r="B129" s="62"/>
      <c r="C129" s="4" t="s">
        <v>5</v>
      </c>
      <c r="D129" s="4" t="s">
        <v>6</v>
      </c>
      <c r="E129" s="29" t="s">
        <v>7</v>
      </c>
      <c r="F129" s="29" t="s">
        <v>8</v>
      </c>
      <c r="G129" s="29" t="s">
        <v>9</v>
      </c>
      <c r="H129" s="29" t="s">
        <v>10</v>
      </c>
      <c r="I129" s="29" t="s">
        <v>11</v>
      </c>
      <c r="J129" s="31" t="s">
        <v>12</v>
      </c>
      <c r="K129" s="31" t="s">
        <v>13</v>
      </c>
      <c r="L129" s="49" t="s">
        <v>35</v>
      </c>
      <c r="M129" s="5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" x14ac:dyDescent="0.3">
      <c r="A130" s="14">
        <v>3</v>
      </c>
      <c r="B130" s="15" t="s">
        <v>123</v>
      </c>
      <c r="C130" s="13">
        <v>1305</v>
      </c>
      <c r="D130" s="13">
        <v>0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f>SUM(D130:I130)</f>
        <v>0</v>
      </c>
      <c r="K130" s="46">
        <f>C130-J130</f>
        <v>1305</v>
      </c>
      <c r="L130" s="68">
        <v>0</v>
      </c>
      <c r="M130" s="7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" x14ac:dyDescent="0.3">
      <c r="A131" s="14">
        <v>12</v>
      </c>
      <c r="B131" s="15" t="s">
        <v>124</v>
      </c>
      <c r="C131" s="13">
        <v>208</v>
      </c>
      <c r="D131" s="13">
        <v>160.77000000000001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f t="shared" ref="J131:J133" si="28">SUM(D131:I131)</f>
        <v>160.77000000000001</v>
      </c>
      <c r="K131" s="69">
        <f>C131-J131</f>
        <v>47.22999999999999</v>
      </c>
      <c r="L131" s="68">
        <v>300</v>
      </c>
      <c r="M131" s="7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" x14ac:dyDescent="0.3">
      <c r="A132" s="14">
        <v>23</v>
      </c>
      <c r="B132" s="15" t="s">
        <v>125</v>
      </c>
      <c r="C132" s="13">
        <v>216</v>
      </c>
      <c r="D132" s="13">
        <v>30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f t="shared" si="28"/>
        <v>30</v>
      </c>
      <c r="K132" s="46">
        <f>C132-J132</f>
        <v>186</v>
      </c>
      <c r="L132" s="68">
        <v>125</v>
      </c>
      <c r="M132" s="7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" x14ac:dyDescent="0.3">
      <c r="A133" s="14">
        <v>24</v>
      </c>
      <c r="B133" s="15" t="s">
        <v>126</v>
      </c>
      <c r="C133" s="13">
        <v>550</v>
      </c>
      <c r="D133" s="13">
        <v>0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f t="shared" si="28"/>
        <v>0</v>
      </c>
      <c r="K133" s="46">
        <f>C133-J133</f>
        <v>550</v>
      </c>
      <c r="L133" s="68">
        <v>200</v>
      </c>
      <c r="M133" s="7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" x14ac:dyDescent="0.3">
      <c r="A134" s="14">
        <v>51</v>
      </c>
      <c r="B134" s="15" t="s">
        <v>127</v>
      </c>
      <c r="C134" s="13">
        <v>275</v>
      </c>
      <c r="D134" s="13">
        <v>0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f t="shared" ref="J134:J145" si="29">SUM(D134:I134)</f>
        <v>0</v>
      </c>
      <c r="K134" s="46">
        <f t="shared" ref="K134:K145" si="30">C134-J134</f>
        <v>275</v>
      </c>
      <c r="L134" s="68">
        <v>300</v>
      </c>
      <c r="M134" s="5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" x14ac:dyDescent="0.3">
      <c r="A135" s="14">
        <v>61</v>
      </c>
      <c r="B135" s="15" t="s">
        <v>128</v>
      </c>
      <c r="C135" s="13">
        <v>220</v>
      </c>
      <c r="D135" s="13">
        <v>0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f t="shared" si="29"/>
        <v>0</v>
      </c>
      <c r="K135" s="46">
        <f t="shared" si="30"/>
        <v>220</v>
      </c>
      <c r="L135" s="68">
        <v>1000</v>
      </c>
      <c r="M135" s="56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" x14ac:dyDescent="0.3">
      <c r="A136" s="14">
        <v>64</v>
      </c>
      <c r="B136" s="15" t="s">
        <v>138</v>
      </c>
      <c r="C136" s="13">
        <v>903</v>
      </c>
      <c r="D136" s="13">
        <v>0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f t="shared" ref="J136" si="31">SUM(D136:I136)</f>
        <v>0</v>
      </c>
      <c r="K136" s="46">
        <f t="shared" ref="K136" si="32">C136-J136</f>
        <v>903</v>
      </c>
      <c r="L136" s="68">
        <v>1000</v>
      </c>
      <c r="M136" s="56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" x14ac:dyDescent="0.3">
      <c r="A137" s="14">
        <v>92</v>
      </c>
      <c r="B137" s="15" t="s">
        <v>48</v>
      </c>
      <c r="C137" s="13">
        <v>282</v>
      </c>
      <c r="D137" s="13">
        <v>0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f t="shared" si="29"/>
        <v>0</v>
      </c>
      <c r="K137" s="46">
        <f t="shared" si="30"/>
        <v>282</v>
      </c>
      <c r="L137" s="68">
        <v>0</v>
      </c>
      <c r="M137" s="56" t="s">
        <v>159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" x14ac:dyDescent="0.3">
      <c r="A138" s="14">
        <v>127</v>
      </c>
      <c r="B138" s="15" t="s">
        <v>129</v>
      </c>
      <c r="C138" s="13">
        <v>220</v>
      </c>
      <c r="D138" s="13">
        <v>0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f t="shared" si="29"/>
        <v>0</v>
      </c>
      <c r="K138" s="46">
        <f t="shared" si="30"/>
        <v>220</v>
      </c>
      <c r="L138" s="68">
        <v>250</v>
      </c>
      <c r="M138" s="5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" x14ac:dyDescent="0.3">
      <c r="A139" s="14">
        <v>140</v>
      </c>
      <c r="B139" s="15" t="s">
        <v>130</v>
      </c>
      <c r="C139" s="13"/>
      <c r="D139" s="13">
        <v>0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f t="shared" si="29"/>
        <v>0</v>
      </c>
      <c r="K139" s="46">
        <f t="shared" si="30"/>
        <v>0</v>
      </c>
      <c r="L139" s="68">
        <v>0</v>
      </c>
      <c r="M139" s="5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" x14ac:dyDescent="0.3">
      <c r="A140" s="14">
        <v>141</v>
      </c>
      <c r="B140" s="15" t="s">
        <v>139</v>
      </c>
      <c r="C140" s="13">
        <v>550</v>
      </c>
      <c r="D140" s="13">
        <v>1276.6600000000001</v>
      </c>
      <c r="E140" s="46">
        <v>175</v>
      </c>
      <c r="F140" s="46">
        <v>175</v>
      </c>
      <c r="G140" s="46">
        <v>175</v>
      </c>
      <c r="H140" s="46">
        <v>175</v>
      </c>
      <c r="I140" s="46">
        <v>175</v>
      </c>
      <c r="J140" s="46">
        <f t="shared" ref="J140" si="33">SUM(D140:I140)</f>
        <v>2151.66</v>
      </c>
      <c r="K140" s="46">
        <f t="shared" si="30"/>
        <v>-1601.6599999999999</v>
      </c>
      <c r="L140" s="68">
        <v>2500</v>
      </c>
      <c r="M140" s="56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" x14ac:dyDescent="0.3">
      <c r="A141" s="14">
        <v>152</v>
      </c>
      <c r="B141" s="15" t="s">
        <v>131</v>
      </c>
      <c r="C141" s="13">
        <v>220</v>
      </c>
      <c r="D141" s="13">
        <v>0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f t="shared" si="29"/>
        <v>0</v>
      </c>
      <c r="K141" s="46">
        <f t="shared" si="30"/>
        <v>220</v>
      </c>
      <c r="L141" s="68">
        <v>500</v>
      </c>
      <c r="M141" s="5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" x14ac:dyDescent="0.3">
      <c r="A142" s="14">
        <v>158</v>
      </c>
      <c r="B142" s="15" t="s">
        <v>132</v>
      </c>
      <c r="C142" s="13">
        <v>275</v>
      </c>
      <c r="D142" s="13">
        <v>0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f t="shared" si="29"/>
        <v>0</v>
      </c>
      <c r="K142" s="46">
        <f t="shared" si="30"/>
        <v>275</v>
      </c>
      <c r="L142" s="68">
        <v>200</v>
      </c>
      <c r="M142" s="5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" x14ac:dyDescent="0.3">
      <c r="A143" s="14">
        <v>162</v>
      </c>
      <c r="B143" s="15" t="s">
        <v>133</v>
      </c>
      <c r="C143" s="13">
        <v>330</v>
      </c>
      <c r="D143" s="13">
        <v>88.44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f t="shared" si="29"/>
        <v>88.44</v>
      </c>
      <c r="K143" s="46">
        <f t="shared" si="30"/>
        <v>241.56</v>
      </c>
      <c r="L143" s="68">
        <v>0</v>
      </c>
      <c r="M143" s="56" t="s">
        <v>159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" x14ac:dyDescent="0.3">
      <c r="A144" s="14">
        <v>167</v>
      </c>
      <c r="B144" s="15" t="s">
        <v>134</v>
      </c>
      <c r="C144" s="13">
        <v>0</v>
      </c>
      <c r="D144" s="13">
        <v>306.49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f t="shared" si="29"/>
        <v>306.49</v>
      </c>
      <c r="K144" s="46">
        <f t="shared" si="30"/>
        <v>-306.49</v>
      </c>
      <c r="L144" s="68">
        <v>0</v>
      </c>
      <c r="M144" s="56" t="s">
        <v>159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" x14ac:dyDescent="0.3">
      <c r="A145" s="14">
        <v>172</v>
      </c>
      <c r="B145" s="15" t="s">
        <v>135</v>
      </c>
      <c r="C145" s="13">
        <v>0</v>
      </c>
      <c r="D145" s="13">
        <v>848.56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f t="shared" si="29"/>
        <v>848.56</v>
      </c>
      <c r="K145" s="46">
        <f t="shared" si="30"/>
        <v>-848.56</v>
      </c>
      <c r="L145" s="68">
        <v>1500</v>
      </c>
      <c r="M145" s="5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" x14ac:dyDescent="0.3">
      <c r="A146" s="17"/>
      <c r="B146" s="73" t="s">
        <v>16</v>
      </c>
      <c r="C146" s="74">
        <f>SUM(C130:C145)</f>
        <v>5554</v>
      </c>
      <c r="D146" s="74">
        <f t="shared" ref="D146:L146" si="34">SUM(D130:D145)</f>
        <v>2710.92</v>
      </c>
      <c r="E146" s="74">
        <f t="shared" si="34"/>
        <v>175</v>
      </c>
      <c r="F146" s="74">
        <f t="shared" si="34"/>
        <v>175</v>
      </c>
      <c r="G146" s="74">
        <f t="shared" si="34"/>
        <v>175</v>
      </c>
      <c r="H146" s="74">
        <f t="shared" si="34"/>
        <v>175</v>
      </c>
      <c r="I146" s="74">
        <f t="shared" si="34"/>
        <v>175</v>
      </c>
      <c r="J146" s="74">
        <f t="shared" si="34"/>
        <v>3585.9199999999996</v>
      </c>
      <c r="K146" s="74">
        <f t="shared" si="34"/>
        <v>1968.0800000000004</v>
      </c>
      <c r="L146" s="74">
        <f t="shared" si="34"/>
        <v>7875</v>
      </c>
      <c r="M146" s="56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" x14ac:dyDescent="0.3">
      <c r="A147" s="2"/>
      <c r="B147" s="7"/>
      <c r="C147" s="7"/>
      <c r="D147" s="8"/>
      <c r="E147" s="28"/>
      <c r="F147" s="28"/>
      <c r="G147" s="28"/>
      <c r="H147" s="28"/>
      <c r="I147" s="28"/>
      <c r="J147" s="28"/>
      <c r="K147" s="28"/>
      <c r="L147" s="48"/>
      <c r="M147" s="5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2"/>
      <c r="B148" s="26" t="s">
        <v>30</v>
      </c>
      <c r="C148" s="27"/>
      <c r="D148" s="27">
        <v>1980.45</v>
      </c>
      <c r="E148" s="47"/>
      <c r="F148" s="47"/>
      <c r="G148" s="47"/>
      <c r="H148" s="47"/>
      <c r="I148" s="47"/>
      <c r="J148" s="47"/>
      <c r="K148" s="47"/>
      <c r="L148" s="50"/>
      <c r="M148" s="5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" x14ac:dyDescent="0.3">
      <c r="A149" s="2"/>
      <c r="B149" s="2"/>
      <c r="C149" s="7"/>
      <c r="D149" s="7"/>
      <c r="E149" s="37"/>
      <c r="F149" s="37"/>
      <c r="G149" s="37"/>
      <c r="H149" s="37"/>
      <c r="I149" s="37"/>
      <c r="J149" s="37"/>
      <c r="K149" s="28"/>
      <c r="L149" s="48"/>
      <c r="M149" s="5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" x14ac:dyDescent="0.3">
      <c r="A150" s="2"/>
      <c r="B150" s="23" t="s">
        <v>25</v>
      </c>
      <c r="C150" s="12">
        <f>C27+C31+C37+C48+C52+C58+C63+C67+C73+C79+C84+C89+C98+C104+C127+C146</f>
        <v>100258</v>
      </c>
      <c r="D150" s="12">
        <f t="shared" ref="D150:L150" si="35">D27+D31+D37+D48+D52+D58+D63+D67+D73+D79+D84+D89+D98+D104+D127+D146</f>
        <v>50925.03</v>
      </c>
      <c r="E150" s="12">
        <f t="shared" si="35"/>
        <v>4358.95</v>
      </c>
      <c r="F150" s="12">
        <f t="shared" si="35"/>
        <v>4358.95</v>
      </c>
      <c r="G150" s="12">
        <f t="shared" si="35"/>
        <v>4358.95</v>
      </c>
      <c r="H150" s="12">
        <f t="shared" si="35"/>
        <v>4358.95</v>
      </c>
      <c r="I150" s="12">
        <f t="shared" si="35"/>
        <v>4358.95</v>
      </c>
      <c r="J150" s="12">
        <f t="shared" si="35"/>
        <v>71734.290000000008</v>
      </c>
      <c r="K150" s="12">
        <f t="shared" si="35"/>
        <v>20571.709999999995</v>
      </c>
      <c r="L150" s="12">
        <f t="shared" si="35"/>
        <v>104555</v>
      </c>
      <c r="M150" s="5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51"/>
      <c r="M151" s="5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61" t="s">
        <v>87</v>
      </c>
      <c r="B152" s="62"/>
      <c r="C152" s="4" t="s">
        <v>5</v>
      </c>
      <c r="D152" s="4" t="s">
        <v>6</v>
      </c>
      <c r="E152" s="29" t="s">
        <v>7</v>
      </c>
      <c r="F152" s="29" t="s">
        <v>8</v>
      </c>
      <c r="G152" s="29" t="s">
        <v>9</v>
      </c>
      <c r="H152" s="29" t="s">
        <v>10</v>
      </c>
      <c r="I152" s="29" t="s">
        <v>11</v>
      </c>
      <c r="J152" s="31" t="s">
        <v>12</v>
      </c>
      <c r="K152" s="31" t="s">
        <v>13</v>
      </c>
      <c r="L152" s="49" t="s">
        <v>35</v>
      </c>
      <c r="M152" s="59"/>
      <c r="N152" s="2" t="s">
        <v>178</v>
      </c>
      <c r="O152" s="7">
        <v>42241.75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" x14ac:dyDescent="0.3">
      <c r="A153" s="14">
        <v>176</v>
      </c>
      <c r="B153" s="15" t="s">
        <v>88</v>
      </c>
      <c r="C153" s="13">
        <v>2500</v>
      </c>
      <c r="D153" s="13">
        <v>0</v>
      </c>
      <c r="E153" s="46">
        <v>0</v>
      </c>
      <c r="F153" s="46">
        <v>0</v>
      </c>
      <c r="G153" s="46">
        <v>0</v>
      </c>
      <c r="H153" s="46">
        <v>0</v>
      </c>
      <c r="I153" s="46">
        <v>0</v>
      </c>
      <c r="J153" s="46">
        <f>SUM(D153:I153)</f>
        <v>0</v>
      </c>
      <c r="K153" s="46">
        <f>C153-J153</f>
        <v>2500</v>
      </c>
      <c r="L153" s="68"/>
      <c r="M153" s="59"/>
      <c r="N153" s="2" t="s">
        <v>179</v>
      </c>
      <c r="O153" s="7">
        <v>82352.44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" x14ac:dyDescent="0.3">
      <c r="A154" s="14">
        <v>177</v>
      </c>
      <c r="B154" s="15" t="s">
        <v>89</v>
      </c>
      <c r="C154" s="13">
        <v>8000</v>
      </c>
      <c r="D154" s="13">
        <v>0</v>
      </c>
      <c r="E154" s="46">
        <v>0</v>
      </c>
      <c r="F154" s="46">
        <v>0</v>
      </c>
      <c r="G154" s="46">
        <v>0</v>
      </c>
      <c r="H154" s="46">
        <v>0</v>
      </c>
      <c r="I154" s="46">
        <v>0</v>
      </c>
      <c r="J154" s="46">
        <f>SUM(D154:I154)</f>
        <v>0</v>
      </c>
      <c r="K154" s="46">
        <f>C154-J154</f>
        <v>8000</v>
      </c>
      <c r="L154" s="68"/>
      <c r="M154" s="59"/>
      <c r="N154" s="2" t="s">
        <v>180</v>
      </c>
      <c r="O154" s="7">
        <v>124594.19</v>
      </c>
      <c r="P154" s="2"/>
      <c r="Q154" s="2" t="s">
        <v>181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" x14ac:dyDescent="0.3">
      <c r="A155" s="14">
        <v>178</v>
      </c>
      <c r="B155" s="15" t="s">
        <v>90</v>
      </c>
      <c r="C155" s="13">
        <v>1000</v>
      </c>
      <c r="D155" s="13">
        <v>0</v>
      </c>
      <c r="E155" s="46">
        <v>0</v>
      </c>
      <c r="F155" s="46">
        <v>0</v>
      </c>
      <c r="G155" s="46">
        <v>0</v>
      </c>
      <c r="H155" s="46">
        <v>0</v>
      </c>
      <c r="I155" s="46">
        <v>0</v>
      </c>
      <c r="J155" s="46">
        <f>SUM(D155:I155)</f>
        <v>0</v>
      </c>
      <c r="K155" s="46">
        <f>C155-J155</f>
        <v>1000</v>
      </c>
      <c r="L155" s="68"/>
      <c r="M155" s="5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" x14ac:dyDescent="0.3">
      <c r="A156" s="14">
        <v>179</v>
      </c>
      <c r="B156" s="15" t="s">
        <v>91</v>
      </c>
      <c r="C156" s="13">
        <v>10000</v>
      </c>
      <c r="D156" s="13">
        <v>0</v>
      </c>
      <c r="E156" s="46">
        <v>0</v>
      </c>
      <c r="F156" s="46">
        <v>0</v>
      </c>
      <c r="G156" s="46">
        <v>0</v>
      </c>
      <c r="H156" s="46">
        <v>0</v>
      </c>
      <c r="I156" s="46">
        <v>0</v>
      </c>
      <c r="J156" s="46">
        <f>SUM(D156:I156)</f>
        <v>0</v>
      </c>
      <c r="K156" s="46">
        <f>C156-J156</f>
        <v>10000</v>
      </c>
      <c r="L156" s="68"/>
      <c r="M156" s="5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" x14ac:dyDescent="0.3">
      <c r="A157" s="14"/>
      <c r="B157" s="15" t="s">
        <v>177</v>
      </c>
      <c r="C157" s="13">
        <v>15741.75</v>
      </c>
      <c r="D157" s="13">
        <v>0</v>
      </c>
      <c r="E157" s="46">
        <v>0</v>
      </c>
      <c r="F157" s="46">
        <v>0</v>
      </c>
      <c r="G157" s="46">
        <v>0</v>
      </c>
      <c r="H157" s="46">
        <v>0</v>
      </c>
      <c r="I157" s="46">
        <v>0</v>
      </c>
      <c r="J157" s="46">
        <f t="shared" ref="J157:J158" si="36">SUM(D157:I157)</f>
        <v>0</v>
      </c>
      <c r="K157" s="46">
        <f t="shared" ref="K157:K158" si="37">C157-J157</f>
        <v>15741.75</v>
      </c>
      <c r="L157" s="68"/>
      <c r="M157" s="5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" x14ac:dyDescent="0.3">
      <c r="A158" s="14">
        <v>180</v>
      </c>
      <c r="B158" s="15" t="s">
        <v>92</v>
      </c>
      <c r="C158" s="13">
        <v>5000</v>
      </c>
      <c r="D158" s="13">
        <v>0</v>
      </c>
      <c r="E158" s="46">
        <v>0</v>
      </c>
      <c r="F158" s="46">
        <v>0</v>
      </c>
      <c r="G158" s="46">
        <v>0</v>
      </c>
      <c r="H158" s="46">
        <v>0</v>
      </c>
      <c r="I158" s="46">
        <v>0</v>
      </c>
      <c r="J158" s="46">
        <f t="shared" si="36"/>
        <v>0</v>
      </c>
      <c r="K158" s="46">
        <f t="shared" si="37"/>
        <v>5000</v>
      </c>
      <c r="L158" s="68"/>
      <c r="M158" s="5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7"/>
      <c r="B159" s="73" t="s">
        <v>16</v>
      </c>
      <c r="C159" s="88">
        <f t="shared" ref="C159:L159" si="38">SUM(C153:C158)</f>
        <v>42241.75</v>
      </c>
      <c r="D159" s="88">
        <f t="shared" si="38"/>
        <v>0</v>
      </c>
      <c r="E159" s="88">
        <f t="shared" si="38"/>
        <v>0</v>
      </c>
      <c r="F159" s="88">
        <f t="shared" si="38"/>
        <v>0</v>
      </c>
      <c r="G159" s="88">
        <f t="shared" si="38"/>
        <v>0</v>
      </c>
      <c r="H159" s="88">
        <f t="shared" si="38"/>
        <v>0</v>
      </c>
      <c r="I159" s="88">
        <f t="shared" si="38"/>
        <v>0</v>
      </c>
      <c r="J159" s="88">
        <f t="shared" si="38"/>
        <v>0</v>
      </c>
      <c r="K159" s="88">
        <f t="shared" si="38"/>
        <v>42241.75</v>
      </c>
      <c r="L159" s="91">
        <f t="shared" si="38"/>
        <v>0</v>
      </c>
      <c r="M159" s="5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51"/>
      <c r="M160" s="5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51"/>
      <c r="M161" s="5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3">
      <c r="A162" s="2"/>
      <c r="B162" s="17" t="s">
        <v>176</v>
      </c>
      <c r="C162" s="94">
        <f>L150</f>
        <v>104555</v>
      </c>
      <c r="D162" s="2"/>
      <c r="E162" s="2"/>
      <c r="F162" s="2"/>
      <c r="G162" s="2"/>
      <c r="H162" s="2"/>
      <c r="I162" s="2"/>
      <c r="J162" s="2"/>
      <c r="K162" s="2"/>
      <c r="L162" s="51"/>
      <c r="M162" s="5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3">
      <c r="A163" s="2"/>
      <c r="B163" s="17" t="s">
        <v>165</v>
      </c>
      <c r="C163" s="94">
        <v>8000</v>
      </c>
      <c r="D163" s="2"/>
      <c r="E163" s="2"/>
      <c r="F163" s="2"/>
      <c r="G163" s="2"/>
      <c r="H163" s="2"/>
      <c r="I163" s="2"/>
      <c r="J163" s="2"/>
      <c r="K163" s="2"/>
      <c r="L163" s="51"/>
      <c r="M163" s="5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2"/>
      <c r="B164" s="95" t="s">
        <v>166</v>
      </c>
      <c r="C164" s="96">
        <f>C162-C163</f>
        <v>96555</v>
      </c>
      <c r="D164" s="2"/>
      <c r="E164" s="2"/>
      <c r="F164" s="2"/>
      <c r="G164" s="2"/>
      <c r="H164" s="2"/>
      <c r="I164" s="2"/>
      <c r="J164" s="2"/>
      <c r="K164" s="2"/>
      <c r="L164" s="51"/>
      <c r="M164" s="5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3">
      <c r="A165" s="2"/>
      <c r="B165" s="2"/>
      <c r="C165" s="52"/>
      <c r="D165" s="2"/>
      <c r="E165" s="2"/>
      <c r="F165" s="2"/>
      <c r="G165" s="2"/>
      <c r="H165" s="2"/>
      <c r="I165" s="2"/>
      <c r="J165" s="2"/>
      <c r="K165" s="2"/>
      <c r="L165" s="51"/>
      <c r="M165" s="5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51"/>
      <c r="M166" s="5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54" t="s">
        <v>161</v>
      </c>
      <c r="B167" s="2"/>
      <c r="C167" s="2"/>
      <c r="D167" s="2"/>
      <c r="E167" s="28" t="s">
        <v>183</v>
      </c>
      <c r="F167" s="28">
        <v>636.1</v>
      </c>
      <c r="G167" s="2"/>
      <c r="H167" s="2"/>
      <c r="I167" s="2"/>
      <c r="J167" s="2"/>
      <c r="K167" s="2"/>
      <c r="L167" s="89"/>
      <c r="M167" s="2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5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89"/>
      <c r="M168" s="5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54" t="s">
        <v>163</v>
      </c>
      <c r="B169" s="2"/>
      <c r="C169" s="2"/>
      <c r="D169" s="90"/>
      <c r="E169" s="2"/>
      <c r="F169" s="2"/>
      <c r="G169" s="2"/>
      <c r="H169" s="2"/>
      <c r="I169" s="2"/>
      <c r="J169" s="2"/>
      <c r="K169" s="2"/>
      <c r="L169" s="89"/>
      <c r="M169" s="5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5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89"/>
      <c r="M170" s="54"/>
      <c r="N170" s="2"/>
      <c r="O170" s="2"/>
      <c r="P170" s="5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54" t="s">
        <v>162</v>
      </c>
      <c r="B171" s="2"/>
      <c r="C171" s="98">
        <v>81246</v>
      </c>
      <c r="D171" s="53"/>
      <c r="E171" s="2"/>
      <c r="F171" s="2"/>
      <c r="G171" s="2"/>
      <c r="H171" s="2"/>
      <c r="I171" s="2"/>
      <c r="J171" s="2"/>
      <c r="K171" s="2"/>
      <c r="L171" s="89"/>
      <c r="M171" s="5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5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89"/>
      <c r="M172" s="54"/>
      <c r="N172" s="2"/>
      <c r="O172" s="2"/>
      <c r="P172" s="53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3">
      <c r="A173" s="1"/>
      <c r="B173" s="1" t="s">
        <v>164</v>
      </c>
      <c r="C173" s="2"/>
      <c r="D173" s="2"/>
      <c r="E173" s="2"/>
      <c r="F173" s="2"/>
      <c r="G173" s="2"/>
      <c r="H173" s="2"/>
      <c r="I173" s="2"/>
      <c r="J173" s="2"/>
      <c r="K173" s="2"/>
      <c r="L173" s="51"/>
      <c r="M173" s="5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3">
      <c r="A174" s="2"/>
      <c r="B174" s="2" t="s">
        <v>167</v>
      </c>
      <c r="C174" s="52">
        <f>C175*C176</f>
        <v>81102.75</v>
      </c>
      <c r="D174" s="2"/>
      <c r="E174" s="2"/>
      <c r="F174" s="1" t="s">
        <v>160</v>
      </c>
      <c r="G174" s="2"/>
      <c r="H174" s="2"/>
      <c r="I174" s="2"/>
      <c r="J174" s="2"/>
      <c r="K174" s="2"/>
      <c r="L174" s="51"/>
      <c r="M174" s="5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3">
      <c r="A175" s="2"/>
      <c r="B175" s="2" t="s">
        <v>168</v>
      </c>
      <c r="C175" s="52">
        <f>F167</f>
        <v>636.1</v>
      </c>
      <c r="D175" s="2"/>
      <c r="E175" s="2"/>
      <c r="F175" s="53">
        <f>C164-C174</f>
        <v>15452.25</v>
      </c>
      <c r="G175" s="2"/>
      <c r="H175" s="2"/>
      <c r="I175" s="2"/>
      <c r="J175" s="2"/>
      <c r="K175" s="2"/>
      <c r="L175" s="51"/>
      <c r="M175" s="5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3">
      <c r="A176" s="2"/>
      <c r="B176" s="2" t="s">
        <v>169</v>
      </c>
      <c r="C176" s="52">
        <v>127.5</v>
      </c>
      <c r="D176" s="2" t="s">
        <v>170</v>
      </c>
      <c r="E176" s="2"/>
      <c r="F176" s="2"/>
      <c r="G176" s="2"/>
      <c r="H176" s="2"/>
      <c r="I176" s="2"/>
      <c r="J176" s="2"/>
      <c r="K176" s="2"/>
      <c r="L176" s="51"/>
      <c r="M176" s="5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3">
      <c r="A177" s="2"/>
      <c r="B177" s="99" t="s">
        <v>173</v>
      </c>
      <c r="C177" s="100">
        <f>(C174-C171)/C174</f>
        <v>-1.7662779622145981E-3</v>
      </c>
      <c r="D177" s="2"/>
      <c r="E177" s="2"/>
      <c r="F177" s="2"/>
      <c r="G177" s="2"/>
      <c r="H177" s="2"/>
      <c r="I177" s="2"/>
      <c r="J177" s="2"/>
      <c r="K177" s="2"/>
      <c r="L177" s="51"/>
      <c r="M177" s="5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51"/>
      <c r="M178" s="5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3">
      <c r="A179" s="2"/>
      <c r="B179" s="2" t="s">
        <v>167</v>
      </c>
      <c r="C179" s="52">
        <f>C180*C181</f>
        <v>83131.909</v>
      </c>
      <c r="D179" s="2"/>
      <c r="E179" s="2"/>
      <c r="F179" s="1" t="s">
        <v>160</v>
      </c>
      <c r="G179" s="2"/>
      <c r="H179" s="2"/>
      <c r="I179" s="2"/>
      <c r="J179" s="2"/>
      <c r="K179" s="2"/>
      <c r="L179" s="51"/>
      <c r="M179" s="5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3">
      <c r="A180" s="2"/>
      <c r="B180" s="2" t="s">
        <v>168</v>
      </c>
      <c r="C180" s="52">
        <f>F167</f>
        <v>636.1</v>
      </c>
      <c r="D180" s="2"/>
      <c r="E180" s="2"/>
      <c r="F180" s="53">
        <f>C164-C179</f>
        <v>13423.091</v>
      </c>
      <c r="G180" s="2"/>
      <c r="H180" s="2"/>
      <c r="I180" s="2"/>
      <c r="J180" s="2"/>
      <c r="K180" s="2"/>
      <c r="L180" s="51"/>
      <c r="M180" s="5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3">
      <c r="A181" s="2"/>
      <c r="B181" s="2" t="s">
        <v>169</v>
      </c>
      <c r="C181" s="52">
        <v>130.69</v>
      </c>
      <c r="D181" s="2" t="s">
        <v>171</v>
      </c>
      <c r="E181" s="2"/>
      <c r="F181" s="2"/>
      <c r="G181" s="2"/>
      <c r="H181" s="2"/>
      <c r="I181" s="2"/>
      <c r="J181" s="2"/>
      <c r="K181" s="2"/>
      <c r="L181" s="51"/>
      <c r="M181" s="5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3">
      <c r="A182" s="2"/>
      <c r="B182" s="99" t="s">
        <v>173</v>
      </c>
      <c r="C182" s="100">
        <f>(C179-C171)/C179</f>
        <v>2.2685741524352578E-2</v>
      </c>
      <c r="D182" s="2"/>
      <c r="E182" s="2"/>
      <c r="F182" s="2"/>
      <c r="G182" s="2"/>
      <c r="H182" s="2"/>
      <c r="I182" s="2"/>
      <c r="J182" s="2"/>
      <c r="K182" s="2"/>
      <c r="L182" s="51"/>
      <c r="M182" s="5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3">
      <c r="A183" s="2"/>
      <c r="B183" s="2"/>
      <c r="C183" s="92"/>
      <c r="D183" s="2"/>
      <c r="E183" s="2"/>
      <c r="F183" s="2"/>
      <c r="G183" s="2"/>
      <c r="H183" s="2"/>
      <c r="I183" s="2"/>
      <c r="J183" s="2"/>
      <c r="K183" s="2"/>
      <c r="L183" s="51"/>
      <c r="M183" s="5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3">
      <c r="A184" s="2"/>
      <c r="B184" s="2" t="s">
        <v>167</v>
      </c>
      <c r="C184" s="52">
        <f>C185*C186</f>
        <v>85154.707000000009</v>
      </c>
      <c r="D184" s="2"/>
      <c r="E184" s="2"/>
      <c r="F184" s="1" t="s">
        <v>160</v>
      </c>
      <c r="G184" s="2"/>
      <c r="H184" s="2"/>
      <c r="I184" s="2"/>
      <c r="J184" s="2"/>
      <c r="K184" s="2"/>
      <c r="L184" s="51"/>
      <c r="M184" s="5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3">
      <c r="A185" s="2"/>
      <c r="B185" s="2" t="s">
        <v>168</v>
      </c>
      <c r="C185" s="52">
        <f>F167</f>
        <v>636.1</v>
      </c>
      <c r="D185" s="2"/>
      <c r="E185" s="2"/>
      <c r="F185" s="53">
        <f>C164-C184</f>
        <v>11400.292999999991</v>
      </c>
      <c r="G185" s="2"/>
      <c r="H185" s="2"/>
      <c r="I185" s="2"/>
      <c r="J185" s="2"/>
      <c r="K185" s="2"/>
      <c r="L185" s="51"/>
      <c r="M185" s="5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3">
      <c r="A186" s="2"/>
      <c r="B186" s="2" t="s">
        <v>169</v>
      </c>
      <c r="C186" s="52">
        <v>133.87</v>
      </c>
      <c r="D186" s="2" t="s">
        <v>172</v>
      </c>
      <c r="E186" s="2"/>
      <c r="F186" s="2"/>
      <c r="G186" s="2"/>
      <c r="H186" s="2"/>
      <c r="I186" s="2"/>
      <c r="J186" s="2"/>
      <c r="K186" s="2"/>
      <c r="L186" s="51"/>
      <c r="M186" s="5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x14ac:dyDescent="0.3">
      <c r="A187" s="2"/>
      <c r="B187" s="99" t="s">
        <v>173</v>
      </c>
      <c r="C187" s="101">
        <f>(C184-C171)/C184</f>
        <v>4.5901244190764572E-2</v>
      </c>
      <c r="D187" s="2"/>
      <c r="E187" s="2"/>
      <c r="F187" s="2"/>
      <c r="G187" s="2"/>
      <c r="H187" s="2"/>
      <c r="I187" s="2"/>
      <c r="J187" s="2"/>
      <c r="K187" s="2"/>
      <c r="L187" s="51"/>
      <c r="M187" s="5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51"/>
      <c r="M188" s="5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x14ac:dyDescent="0.3">
      <c r="A189" s="2"/>
      <c r="B189" s="2" t="s">
        <v>167</v>
      </c>
      <c r="C189" s="52">
        <f>C190*C191</f>
        <v>87183.866000000009</v>
      </c>
      <c r="D189" s="2"/>
      <c r="E189" s="2"/>
      <c r="F189" s="1" t="s">
        <v>160</v>
      </c>
      <c r="G189" s="2"/>
      <c r="H189" s="2"/>
      <c r="I189" s="2"/>
      <c r="J189" s="2"/>
      <c r="K189" s="2"/>
      <c r="L189" s="51"/>
      <c r="M189" s="5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x14ac:dyDescent="0.3">
      <c r="A190" s="2"/>
      <c r="B190" s="2" t="s">
        <v>168</v>
      </c>
      <c r="C190" s="52">
        <f>F167</f>
        <v>636.1</v>
      </c>
      <c r="D190" s="2"/>
      <c r="E190" s="2"/>
      <c r="F190" s="53">
        <f>C164-C189</f>
        <v>9371.1339999999909</v>
      </c>
      <c r="G190" s="2"/>
      <c r="H190" s="2"/>
      <c r="I190" s="2"/>
      <c r="J190" s="2"/>
      <c r="K190" s="2"/>
      <c r="L190" s="51"/>
      <c r="M190" s="5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3">
      <c r="A191" s="2"/>
      <c r="B191" s="2" t="s">
        <v>169</v>
      </c>
      <c r="C191" s="52">
        <v>137.06</v>
      </c>
      <c r="D191" s="2" t="s">
        <v>174</v>
      </c>
      <c r="E191" s="2"/>
      <c r="F191" s="2"/>
      <c r="G191" s="2"/>
      <c r="H191" s="2"/>
      <c r="I191" s="2"/>
      <c r="J191" s="2"/>
      <c r="K191" s="2"/>
      <c r="L191" s="51"/>
      <c r="M191" s="5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3">
      <c r="A192" s="2"/>
      <c r="B192" s="99" t="s">
        <v>173</v>
      </c>
      <c r="C192" s="101">
        <f>(C189-C171)/C189</f>
        <v>6.8107395008154478E-2</v>
      </c>
      <c r="D192" s="2"/>
      <c r="E192" s="2"/>
      <c r="F192" s="2"/>
      <c r="G192" s="2"/>
      <c r="H192" s="2"/>
      <c r="I192" s="2"/>
      <c r="J192" s="2"/>
      <c r="K192" s="2"/>
      <c r="L192" s="51"/>
      <c r="M192" s="5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51"/>
      <c r="M193" s="5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3">
      <c r="A194" s="2"/>
      <c r="B194" s="2" t="s">
        <v>167</v>
      </c>
      <c r="C194" s="52">
        <f>C195*C196</f>
        <v>89213.025000000009</v>
      </c>
      <c r="D194" s="2"/>
      <c r="E194" s="2"/>
      <c r="F194" s="1" t="s">
        <v>160</v>
      </c>
      <c r="G194" s="2"/>
      <c r="H194" s="2"/>
      <c r="I194" s="2"/>
      <c r="J194" s="2"/>
      <c r="K194" s="2"/>
      <c r="L194" s="51"/>
      <c r="M194" s="5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3">
      <c r="A195" s="2"/>
      <c r="B195" s="2" t="s">
        <v>168</v>
      </c>
      <c r="C195" s="52">
        <f>F167</f>
        <v>636.1</v>
      </c>
      <c r="D195" s="2"/>
      <c r="E195" s="2"/>
      <c r="F195" s="53">
        <f>C164-C194</f>
        <v>7341.9749999999913</v>
      </c>
      <c r="G195" s="2"/>
      <c r="H195" s="2"/>
      <c r="I195" s="2"/>
      <c r="J195" s="2"/>
      <c r="K195" s="2"/>
      <c r="L195" s="51"/>
      <c r="M195" s="5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3">
      <c r="A196" s="2"/>
      <c r="B196" s="2" t="s">
        <v>169</v>
      </c>
      <c r="C196" s="52">
        <v>140.25</v>
      </c>
      <c r="D196" s="2" t="s">
        <v>175</v>
      </c>
      <c r="E196" s="2"/>
      <c r="F196" s="2"/>
      <c r="G196" s="2"/>
      <c r="H196" s="2"/>
      <c r="I196" s="2"/>
      <c r="J196" s="2"/>
      <c r="K196" s="2"/>
      <c r="L196" s="51"/>
      <c r="M196" s="5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x14ac:dyDescent="0.3">
      <c r="A197" s="2"/>
      <c r="B197" s="99" t="s">
        <v>173</v>
      </c>
      <c r="C197" s="101">
        <f>(C194-C171)/C194</f>
        <v>8.9303383670714095E-2</v>
      </c>
      <c r="D197" s="2"/>
      <c r="E197" s="2"/>
      <c r="F197" s="2"/>
      <c r="G197" s="2"/>
      <c r="H197" s="2"/>
      <c r="I197" s="2"/>
      <c r="J197" s="2"/>
      <c r="K197" s="2"/>
      <c r="L197" s="51"/>
      <c r="M197" s="5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51"/>
      <c r="M198" s="5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3">
      <c r="A199" s="2"/>
      <c r="B199" s="2" t="s">
        <v>167</v>
      </c>
      <c r="C199" s="52">
        <f>C200*C201</f>
        <v>97323.3</v>
      </c>
      <c r="D199" s="2"/>
      <c r="E199" s="2"/>
      <c r="F199" s="1" t="s">
        <v>160</v>
      </c>
      <c r="G199" s="2"/>
      <c r="H199" s="2"/>
      <c r="I199" s="2"/>
      <c r="J199" s="2"/>
      <c r="K199" s="2"/>
      <c r="L199" s="51"/>
      <c r="M199" s="5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x14ac:dyDescent="0.3">
      <c r="A200" s="2"/>
      <c r="B200" s="2" t="s">
        <v>168</v>
      </c>
      <c r="C200" s="52">
        <f>F167</f>
        <v>636.1</v>
      </c>
      <c r="D200" s="2"/>
      <c r="E200" s="2"/>
      <c r="F200" s="53">
        <f>C164-C199</f>
        <v>-768.30000000000291</v>
      </c>
      <c r="G200" s="2"/>
      <c r="H200" s="2"/>
      <c r="I200" s="2"/>
      <c r="J200" s="2"/>
      <c r="K200" s="2"/>
      <c r="L200" s="51"/>
      <c r="M200" s="5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3">
      <c r="A201" s="2"/>
      <c r="B201" s="2" t="s">
        <v>169</v>
      </c>
      <c r="C201" s="52">
        <v>153</v>
      </c>
      <c r="D201" s="2" t="s">
        <v>182</v>
      </c>
      <c r="E201" s="2"/>
      <c r="F201" s="2"/>
      <c r="G201" s="2"/>
      <c r="H201" s="2"/>
      <c r="I201" s="2"/>
      <c r="J201" s="2"/>
      <c r="K201" s="2"/>
      <c r="L201" s="51"/>
      <c r="M201" s="5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3">
      <c r="A202" s="2"/>
      <c r="B202" s="99" t="s">
        <v>173</v>
      </c>
      <c r="C202" s="101">
        <f>(C199-C171)/C199</f>
        <v>0.16519476836482119</v>
      </c>
      <c r="D202" s="2"/>
      <c r="E202" s="2"/>
      <c r="F202" s="2"/>
      <c r="G202" s="2"/>
      <c r="H202" s="2"/>
      <c r="I202" s="2"/>
      <c r="J202" s="2"/>
      <c r="K202" s="2"/>
      <c r="L202" s="51"/>
      <c r="M202" s="5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51"/>
      <c r="M203" s="5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51"/>
      <c r="M204" s="5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51"/>
      <c r="M205" s="5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51"/>
      <c r="M206" s="5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3">
      <c r="A207" s="2"/>
      <c r="B207" s="2"/>
      <c r="C207" s="92"/>
      <c r="D207" s="2"/>
      <c r="E207" s="2"/>
      <c r="F207" s="2"/>
      <c r="G207" s="2"/>
      <c r="H207" s="2"/>
      <c r="I207" s="2"/>
      <c r="J207" s="2"/>
      <c r="K207" s="2"/>
      <c r="L207" s="51"/>
      <c r="M207" s="5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4.4" x14ac:dyDescent="0.3">
      <c r="A208" s="86"/>
      <c r="B208" s="87"/>
      <c r="C208" s="86"/>
      <c r="D208" s="86"/>
      <c r="E208" s="2"/>
      <c r="F208" s="2"/>
      <c r="G208" s="2"/>
      <c r="H208" s="2"/>
      <c r="I208" s="2"/>
      <c r="J208" s="2"/>
      <c r="K208" s="2"/>
      <c r="L208" s="51"/>
      <c r="M208" s="59"/>
      <c r="N208" s="2"/>
      <c r="O208" s="2"/>
      <c r="P208" s="9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" x14ac:dyDescent="0.3">
      <c r="A209" s="87"/>
      <c r="B209" s="93"/>
      <c r="C209" s="86"/>
      <c r="D209" s="97"/>
      <c r="J209" s="2"/>
      <c r="K209" s="2"/>
      <c r="L209" s="51"/>
      <c r="M209" s="56"/>
      <c r="N209" s="2"/>
      <c r="O209" s="2"/>
      <c r="P209" s="9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4.4" x14ac:dyDescent="0.3">
      <c r="A210" s="86"/>
      <c r="B210" s="86"/>
      <c r="C210" s="86"/>
      <c r="D210" s="86"/>
      <c r="J210" s="2"/>
      <c r="K210" s="2"/>
      <c r="L210" s="51"/>
      <c r="M210" s="59"/>
      <c r="N210" s="2"/>
      <c r="O210" s="2"/>
      <c r="P210" s="9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4.4" x14ac:dyDescent="0.3">
      <c r="A211" s="86"/>
      <c r="B211" s="86"/>
      <c r="C211" s="86"/>
      <c r="D211" s="86"/>
      <c r="J211" s="2"/>
      <c r="K211" s="2"/>
      <c r="L211" s="51"/>
      <c r="M211" s="59"/>
      <c r="N211" s="2"/>
      <c r="O211" s="2"/>
      <c r="P211" s="9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4.4" x14ac:dyDescent="0.3">
      <c r="A212" s="86"/>
      <c r="B212" s="86"/>
      <c r="C212" s="86"/>
      <c r="D212" s="86"/>
      <c r="J212" s="2"/>
      <c r="K212" s="2"/>
      <c r="L212" s="51"/>
      <c r="M212" s="59"/>
      <c r="N212" s="2"/>
      <c r="O212" s="2"/>
      <c r="P212" s="9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4.4" x14ac:dyDescent="0.3">
      <c r="A213" s="86"/>
      <c r="B213" s="87"/>
      <c r="C213" s="86"/>
      <c r="D213" s="86"/>
      <c r="J213" s="2"/>
      <c r="K213" s="2"/>
      <c r="L213" s="51"/>
      <c r="M213" s="59"/>
      <c r="N213" s="2"/>
      <c r="O213" s="2"/>
      <c r="P213" s="9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4.4" x14ac:dyDescent="0.3">
      <c r="A214" s="87"/>
      <c r="B214" s="86"/>
      <c r="C214" s="86"/>
      <c r="D214" s="87"/>
      <c r="J214" s="2"/>
      <c r="K214" s="2"/>
      <c r="L214" s="51"/>
      <c r="M214" s="59"/>
      <c r="N214" s="2"/>
      <c r="O214" s="2"/>
      <c r="P214" s="9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4.4" x14ac:dyDescent="0.3">
      <c r="A215" s="86"/>
      <c r="B215" s="86"/>
      <c r="C215" s="86"/>
      <c r="D215" s="86"/>
      <c r="J215" s="2"/>
      <c r="K215" s="2"/>
      <c r="L215" s="51"/>
      <c r="M215" s="59"/>
      <c r="N215" s="2"/>
      <c r="O215" s="2"/>
      <c r="P215" s="9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4.4" x14ac:dyDescent="0.3">
      <c r="A216" s="86"/>
      <c r="B216" s="86"/>
      <c r="C216" s="86"/>
      <c r="D216" s="86"/>
      <c r="E216" s="2"/>
      <c r="F216" s="2"/>
      <c r="G216" s="2"/>
      <c r="H216" s="2"/>
      <c r="I216" s="2"/>
      <c r="J216" s="2"/>
      <c r="K216" s="2"/>
      <c r="L216" s="51"/>
      <c r="M216" s="59"/>
      <c r="N216" s="2"/>
      <c r="O216" s="2"/>
      <c r="P216" s="9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4.4" x14ac:dyDescent="0.3">
      <c r="A217" s="86"/>
      <c r="B217" s="86"/>
      <c r="C217" s="86"/>
      <c r="D217" s="86"/>
      <c r="E217" s="2"/>
      <c r="F217" s="2"/>
      <c r="G217" s="2"/>
      <c r="H217" s="2"/>
      <c r="I217" s="2"/>
      <c r="J217" s="2"/>
      <c r="K217" s="2"/>
      <c r="L217" s="51"/>
      <c r="M217" s="5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4.4" x14ac:dyDescent="0.3">
      <c r="A218" s="86"/>
      <c r="B218" s="87"/>
      <c r="C218" s="86"/>
      <c r="D218" s="86"/>
      <c r="E218" s="2"/>
      <c r="F218" s="2"/>
      <c r="G218" s="2"/>
      <c r="H218" s="2"/>
      <c r="I218" s="2"/>
      <c r="J218" s="2"/>
      <c r="K218" s="2"/>
      <c r="L218" s="51"/>
      <c r="M218" s="5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4.4" x14ac:dyDescent="0.3">
      <c r="A219" s="87"/>
      <c r="B219" s="86"/>
      <c r="C219" s="87"/>
      <c r="D219" s="87"/>
      <c r="E219" s="2"/>
      <c r="F219" s="2"/>
      <c r="G219" s="2"/>
      <c r="H219" s="2"/>
      <c r="I219" s="2"/>
      <c r="J219" s="2"/>
      <c r="K219" s="2"/>
      <c r="L219" s="51"/>
      <c r="M219" s="5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4.4" x14ac:dyDescent="0.3">
      <c r="A220" s="86"/>
      <c r="B220" s="86"/>
      <c r="C220" s="86"/>
      <c r="D220" s="86"/>
      <c r="E220" s="2"/>
      <c r="F220" s="2"/>
      <c r="G220" s="2"/>
      <c r="H220" s="2"/>
      <c r="I220" s="2"/>
      <c r="J220" s="2"/>
      <c r="K220" s="2"/>
      <c r="L220" s="51"/>
      <c r="M220" s="5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4.4" x14ac:dyDescent="0.3">
      <c r="A221" s="86"/>
      <c r="B221" s="86"/>
      <c r="C221" s="86"/>
      <c r="D221" s="86"/>
      <c r="E221" s="2"/>
      <c r="F221" s="2"/>
      <c r="G221" s="2"/>
      <c r="H221" s="2"/>
      <c r="I221" s="2"/>
      <c r="J221" s="2"/>
      <c r="K221" s="2"/>
      <c r="L221" s="51"/>
      <c r="M221" s="5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4.4" x14ac:dyDescent="0.3">
      <c r="A222" s="86"/>
      <c r="B222" s="86"/>
      <c r="C222" s="86"/>
      <c r="D222" s="86"/>
      <c r="E222" s="2"/>
      <c r="F222" s="2"/>
      <c r="G222" s="2"/>
      <c r="H222" s="2"/>
      <c r="I222" s="2"/>
      <c r="J222" s="2"/>
      <c r="K222" s="2"/>
      <c r="L222" s="51"/>
      <c r="M222" s="5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4.4" x14ac:dyDescent="0.3">
      <c r="A223" s="86"/>
      <c r="B223" s="87"/>
      <c r="C223" s="86"/>
      <c r="D223" s="86"/>
      <c r="E223" s="2"/>
      <c r="F223" s="2"/>
      <c r="G223" s="2"/>
      <c r="H223" s="2"/>
      <c r="I223" s="2"/>
      <c r="J223" s="2"/>
      <c r="K223" s="2"/>
      <c r="L223" s="51"/>
      <c r="M223" s="5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4.4" x14ac:dyDescent="0.3">
      <c r="A224" s="87"/>
      <c r="B224" s="86"/>
      <c r="C224" s="86"/>
      <c r="D224" s="87"/>
      <c r="E224" s="2"/>
      <c r="F224" s="2"/>
      <c r="G224" s="2"/>
      <c r="H224" s="2"/>
      <c r="I224" s="2"/>
      <c r="J224" s="2"/>
      <c r="K224" s="2"/>
      <c r="L224" s="51"/>
      <c r="M224" s="5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4.4" x14ac:dyDescent="0.3">
      <c r="A225" s="86"/>
      <c r="B225" s="86"/>
      <c r="C225" s="86"/>
      <c r="D225" s="86"/>
      <c r="E225" s="2"/>
      <c r="F225" s="2"/>
      <c r="G225" s="2"/>
      <c r="H225" s="2"/>
      <c r="I225" s="2"/>
      <c r="J225" s="2"/>
      <c r="K225" s="2"/>
      <c r="L225" s="51"/>
      <c r="M225" s="5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4.4" x14ac:dyDescent="0.3">
      <c r="A226" s="86"/>
      <c r="B226" s="86"/>
      <c r="C226" s="86"/>
      <c r="D226" s="86"/>
      <c r="E226" s="2"/>
      <c r="F226" s="2"/>
      <c r="G226" s="2"/>
      <c r="H226" s="2"/>
      <c r="I226" s="2"/>
      <c r="J226" s="2"/>
      <c r="K226" s="2"/>
      <c r="L226" s="51"/>
      <c r="M226" s="5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51"/>
      <c r="M227" s="5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51"/>
      <c r="M228" s="5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51"/>
      <c r="M229" s="5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51"/>
      <c r="M230" s="5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51"/>
      <c r="M231" s="5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51"/>
      <c r="M232" s="5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51"/>
      <c r="M233" s="5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51"/>
      <c r="M234" s="5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51"/>
      <c r="M235" s="5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51"/>
      <c r="M236" s="5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51"/>
      <c r="M237" s="5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51"/>
      <c r="M238" s="5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51"/>
      <c r="M239" s="5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51"/>
      <c r="M240" s="5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51"/>
      <c r="M241" s="5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51"/>
      <c r="M242" s="5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51"/>
      <c r="M243" s="5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51"/>
      <c r="M244" s="5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51"/>
      <c r="M245" s="5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51"/>
      <c r="M246" s="5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51"/>
      <c r="M247" s="5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51"/>
      <c r="M248" s="5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51"/>
      <c r="M249" s="5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51"/>
      <c r="M250" s="5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51"/>
      <c r="M251" s="5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51"/>
      <c r="M252" s="5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51"/>
      <c r="M253" s="5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51"/>
      <c r="M254" s="5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51"/>
      <c r="M255" s="5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51"/>
      <c r="M256" s="5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51"/>
      <c r="M257" s="5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51"/>
      <c r="M258" s="5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51"/>
      <c r="M259" s="5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51"/>
      <c r="M260" s="5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51"/>
      <c r="M261" s="5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51"/>
      <c r="M262" s="5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51"/>
      <c r="M263" s="5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51"/>
      <c r="M264" s="5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51"/>
      <c r="M265" s="5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51"/>
      <c r="M266" s="5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51"/>
      <c r="M267" s="5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51"/>
      <c r="M268" s="5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51"/>
      <c r="M269" s="5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51"/>
      <c r="M270" s="5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51"/>
      <c r="M271" s="5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51"/>
      <c r="M272" s="5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51"/>
      <c r="M273" s="5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51"/>
      <c r="M274" s="5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51"/>
      <c r="M275" s="5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51"/>
      <c r="M276" s="5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51"/>
      <c r="M277" s="5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51"/>
      <c r="M278" s="5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51"/>
      <c r="M279" s="5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51"/>
      <c r="M280" s="5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51"/>
      <c r="M281" s="5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51"/>
      <c r="M282" s="5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51"/>
      <c r="M283" s="5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51"/>
      <c r="M284" s="5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51"/>
      <c r="M285" s="5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51"/>
      <c r="M286" s="5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51"/>
      <c r="M287" s="5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51"/>
      <c r="M288" s="5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51"/>
      <c r="M289" s="5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51"/>
      <c r="M290" s="5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51"/>
      <c r="M291" s="5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51"/>
      <c r="M292" s="5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51"/>
      <c r="M293" s="5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51"/>
      <c r="M294" s="5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51"/>
      <c r="M295" s="5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51"/>
      <c r="M296" s="5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51"/>
      <c r="M297" s="5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51"/>
      <c r="M298" s="5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51"/>
      <c r="M299" s="5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51"/>
      <c r="M300" s="5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51"/>
      <c r="M301" s="5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51"/>
      <c r="M302" s="5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51"/>
      <c r="M303" s="5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51"/>
      <c r="M304" s="5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51"/>
      <c r="M305" s="5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51"/>
      <c r="M306" s="5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51"/>
      <c r="M307" s="5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51"/>
      <c r="M308" s="5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51"/>
      <c r="M309" s="5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51"/>
      <c r="M310" s="5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51"/>
      <c r="M311" s="5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51"/>
      <c r="M312" s="5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51"/>
      <c r="M313" s="5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51"/>
      <c r="M314" s="5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51"/>
      <c r="M315" s="5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51"/>
      <c r="M316" s="5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51"/>
      <c r="M317" s="5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51"/>
      <c r="M318" s="5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51"/>
      <c r="M319" s="5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51"/>
      <c r="M320" s="5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51"/>
      <c r="M321" s="5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51"/>
      <c r="M322" s="5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51"/>
      <c r="M323" s="59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51"/>
      <c r="M324" s="59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51"/>
      <c r="M325" s="59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51"/>
      <c r="M326" s="5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51"/>
      <c r="M327" s="5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51"/>
      <c r="M328" s="5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51"/>
      <c r="M329" s="5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51"/>
      <c r="M330" s="59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51"/>
      <c r="M331" s="5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51"/>
      <c r="M332" s="5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51"/>
      <c r="M333" s="5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51"/>
      <c r="M334" s="5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51"/>
      <c r="M335" s="5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51"/>
      <c r="M336" s="5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51"/>
      <c r="M337" s="5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51"/>
      <c r="M338" s="5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51"/>
      <c r="M339" s="5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51"/>
      <c r="M340" s="5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51"/>
      <c r="M341" s="5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51"/>
      <c r="M342" s="5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51"/>
      <c r="M343" s="5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51"/>
      <c r="M344" s="5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51"/>
      <c r="M345" s="5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51"/>
      <c r="M346" s="5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51"/>
      <c r="M347" s="5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51"/>
      <c r="M348" s="5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51"/>
      <c r="M349" s="5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51"/>
      <c r="M350" s="5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51"/>
      <c r="M351" s="5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51"/>
      <c r="M352" s="5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51"/>
      <c r="M353" s="5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51"/>
      <c r="M354" s="5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51"/>
      <c r="M355" s="5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51"/>
      <c r="M356" s="5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51"/>
      <c r="M357" s="5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51"/>
      <c r="M358" s="5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51"/>
      <c r="M359" s="5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51"/>
      <c r="M360" s="5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51"/>
      <c r="M361" s="5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51"/>
      <c r="M362" s="5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51"/>
      <c r="M363" s="59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51"/>
      <c r="M364" s="5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51"/>
      <c r="M365" s="5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51"/>
      <c r="M366" s="5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51"/>
      <c r="M367" s="5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51"/>
      <c r="M368" s="5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51"/>
      <c r="M369" s="5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51"/>
      <c r="M370" s="5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51"/>
      <c r="M371" s="5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51"/>
      <c r="M372" s="5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51"/>
      <c r="M373" s="5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51"/>
      <c r="M374" s="5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51"/>
      <c r="M375" s="59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51"/>
      <c r="M376" s="5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51"/>
      <c r="M377" s="5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51"/>
      <c r="M378" s="5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51"/>
      <c r="M379" s="5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51"/>
      <c r="M380" s="5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51"/>
      <c r="M381" s="5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51"/>
      <c r="M382" s="5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51"/>
      <c r="M383" s="5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51"/>
      <c r="M384" s="5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51"/>
      <c r="M385" s="5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51"/>
      <c r="M386" s="5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51"/>
      <c r="M387" s="5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51"/>
      <c r="M388" s="5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51"/>
      <c r="M389" s="5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51"/>
      <c r="M390" s="5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51"/>
      <c r="M391" s="5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51"/>
      <c r="M392" s="5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51"/>
      <c r="M393" s="5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51"/>
      <c r="M394" s="5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51"/>
      <c r="M395" s="5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51"/>
      <c r="M396" s="5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51"/>
      <c r="M397" s="5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51"/>
      <c r="M398" s="5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51"/>
      <c r="M399" s="5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51"/>
      <c r="M400" s="5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51"/>
      <c r="M401" s="59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51"/>
      <c r="M402" s="5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51"/>
      <c r="M403" s="5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51"/>
      <c r="M404" s="5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51"/>
      <c r="M405" s="5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51"/>
      <c r="M406" s="5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51"/>
      <c r="M407" s="5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51"/>
      <c r="M408" s="5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51"/>
      <c r="M409" s="5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51"/>
      <c r="M410" s="5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51"/>
      <c r="M411" s="5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51"/>
      <c r="M412" s="5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51"/>
      <c r="M413" s="5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51"/>
      <c r="M414" s="5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51"/>
      <c r="M415" s="5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51"/>
      <c r="M416" s="5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51"/>
      <c r="M417" s="5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51"/>
      <c r="M418" s="5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51"/>
      <c r="M419" s="5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51"/>
      <c r="M420" s="5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51"/>
      <c r="M421" s="5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51"/>
      <c r="M422" s="5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51"/>
      <c r="M423" s="5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51"/>
      <c r="M424" s="5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51"/>
      <c r="M425" s="5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51"/>
      <c r="M426" s="5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51"/>
      <c r="M427" s="5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51"/>
      <c r="M428" s="5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51"/>
      <c r="M429" s="5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51"/>
      <c r="M430" s="5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51"/>
      <c r="M431" s="5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51"/>
      <c r="M432" s="5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51"/>
      <c r="M433" s="5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51"/>
      <c r="M434" s="5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51"/>
      <c r="M435" s="5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51"/>
      <c r="M436" s="5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51"/>
      <c r="M437" s="5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51"/>
      <c r="M438" s="5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51"/>
      <c r="M439" s="5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51"/>
      <c r="M440" s="5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51"/>
      <c r="M441" s="5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51"/>
      <c r="M442" s="5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51"/>
      <c r="M443" s="5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51"/>
      <c r="M444" s="5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51"/>
      <c r="M445" s="5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51"/>
      <c r="M446" s="5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51"/>
      <c r="M447" s="5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51"/>
      <c r="M448" s="5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51"/>
      <c r="M449" s="5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51"/>
      <c r="M450" s="5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51"/>
      <c r="M451" s="5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51"/>
      <c r="M452" s="5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51"/>
      <c r="M453" s="5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51"/>
      <c r="M454" s="5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51"/>
      <c r="M455" s="5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51"/>
      <c r="M456" s="5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51"/>
      <c r="M457" s="5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51"/>
      <c r="M458" s="5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51"/>
      <c r="M459" s="5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51"/>
      <c r="M460" s="5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51"/>
      <c r="M461" s="5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51"/>
      <c r="M462" s="5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51"/>
      <c r="M463" s="5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51"/>
      <c r="M464" s="5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51"/>
      <c r="M465" s="5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51"/>
      <c r="M466" s="5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51"/>
      <c r="M467" s="5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51"/>
      <c r="M468" s="5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51"/>
      <c r="M469" s="5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51"/>
      <c r="M470" s="5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51"/>
      <c r="M471" s="5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51"/>
      <c r="M472" s="5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51"/>
      <c r="M473" s="5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51"/>
      <c r="M474" s="5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51"/>
      <c r="M475" s="5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51"/>
      <c r="M476" s="5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51"/>
      <c r="M477" s="5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51"/>
      <c r="M478" s="5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51"/>
      <c r="M479" s="5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51"/>
      <c r="M480" s="5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51"/>
      <c r="M481" s="5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51"/>
      <c r="M482" s="5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51"/>
      <c r="M483" s="5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51"/>
      <c r="M484" s="5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51"/>
      <c r="M485" s="5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51"/>
      <c r="M486" s="5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51"/>
      <c r="M487" s="5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51"/>
      <c r="M488" s="5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51"/>
      <c r="M489" s="5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51"/>
      <c r="M490" s="5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51"/>
      <c r="M491" s="5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51"/>
      <c r="M492" s="5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51"/>
      <c r="M493" s="5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51"/>
      <c r="M494" s="5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51"/>
      <c r="M495" s="5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51"/>
      <c r="M496" s="5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51"/>
      <c r="M497" s="5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51"/>
      <c r="M498" s="5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51"/>
      <c r="M499" s="5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51"/>
      <c r="M500" s="5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51"/>
      <c r="M501" s="5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51"/>
      <c r="M502" s="5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51"/>
      <c r="M503" s="5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51"/>
      <c r="M504" s="5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51"/>
      <c r="M505" s="5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51"/>
      <c r="M506" s="5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51"/>
      <c r="M507" s="5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51"/>
      <c r="M508" s="5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51"/>
      <c r="M509" s="5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51"/>
      <c r="M510" s="5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51"/>
      <c r="M511" s="5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51"/>
      <c r="M512" s="5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51"/>
      <c r="M513" s="5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51"/>
      <c r="M514" s="5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51"/>
      <c r="M515" s="5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51"/>
      <c r="M516" s="5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51"/>
      <c r="M517" s="5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51"/>
      <c r="M518" s="5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51"/>
      <c r="M519" s="5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51"/>
      <c r="M520" s="5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51"/>
      <c r="M521" s="5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51"/>
      <c r="M522" s="5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51"/>
      <c r="M523" s="5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51"/>
      <c r="M524" s="5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51"/>
      <c r="M525" s="5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51"/>
      <c r="M526" s="5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51"/>
      <c r="M527" s="5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51"/>
      <c r="M528" s="5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51"/>
      <c r="M529" s="5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51"/>
      <c r="M530" s="5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51"/>
      <c r="M531" s="5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51"/>
      <c r="M532" s="5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51"/>
      <c r="M533" s="5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51"/>
      <c r="M534" s="5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51"/>
      <c r="M535" s="5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51"/>
      <c r="M536" s="5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51"/>
      <c r="M537" s="5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51"/>
      <c r="M538" s="5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51"/>
      <c r="M539" s="5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51"/>
      <c r="M540" s="5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51"/>
      <c r="M541" s="5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51"/>
      <c r="M542" s="5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51"/>
      <c r="M543" s="5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51"/>
      <c r="M544" s="5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51"/>
      <c r="M545" s="5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51"/>
      <c r="M546" s="5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51"/>
      <c r="M547" s="5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51"/>
      <c r="M548" s="5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51"/>
      <c r="M549" s="5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51"/>
      <c r="M550" s="5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51"/>
      <c r="M551" s="5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51"/>
      <c r="M552" s="5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51"/>
      <c r="M553" s="5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51"/>
      <c r="M554" s="5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51"/>
      <c r="M555" s="5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51"/>
      <c r="M556" s="5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51"/>
      <c r="M557" s="5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51"/>
      <c r="M558" s="5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51"/>
      <c r="M559" s="5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51"/>
      <c r="M560" s="5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51"/>
      <c r="M561" s="5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51"/>
      <c r="M562" s="5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51"/>
      <c r="M563" s="5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51"/>
      <c r="M564" s="5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51"/>
      <c r="M565" s="5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51"/>
      <c r="M566" s="5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51"/>
      <c r="M567" s="5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51"/>
      <c r="M568" s="5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51"/>
      <c r="M569" s="5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51"/>
      <c r="M570" s="5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51"/>
      <c r="M571" s="5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51"/>
      <c r="M572" s="5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51"/>
      <c r="M573" s="5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51"/>
      <c r="M574" s="5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51"/>
      <c r="M575" s="5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51"/>
      <c r="M576" s="5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51"/>
      <c r="M577" s="5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51"/>
      <c r="M578" s="5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51"/>
      <c r="M579" s="5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51"/>
      <c r="M580" s="5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51"/>
      <c r="M581" s="5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51"/>
      <c r="M582" s="5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51"/>
      <c r="M583" s="5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51"/>
      <c r="M584" s="5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51"/>
      <c r="M585" s="5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51"/>
      <c r="M586" s="5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51"/>
      <c r="M587" s="5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51"/>
      <c r="M588" s="5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51"/>
      <c r="M589" s="5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51"/>
      <c r="M590" s="5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51"/>
      <c r="M591" s="5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51"/>
      <c r="M592" s="5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51"/>
      <c r="M593" s="5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51"/>
      <c r="M594" s="5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51"/>
      <c r="M595" s="5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51"/>
      <c r="M596" s="5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51"/>
      <c r="M597" s="5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51"/>
      <c r="M598" s="5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51"/>
      <c r="M599" s="5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51"/>
      <c r="M600" s="5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51"/>
      <c r="M601" s="5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51"/>
      <c r="M602" s="5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51"/>
      <c r="M603" s="5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51"/>
      <c r="M604" s="5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51"/>
      <c r="M605" s="5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51"/>
      <c r="M606" s="5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51"/>
      <c r="M607" s="5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51"/>
      <c r="M608" s="5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51"/>
      <c r="M609" s="5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51"/>
      <c r="M610" s="5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51"/>
      <c r="M611" s="5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51"/>
      <c r="M612" s="5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51"/>
      <c r="M613" s="5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51"/>
      <c r="M614" s="5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51"/>
      <c r="M615" s="5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51"/>
      <c r="M616" s="5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51"/>
      <c r="M617" s="5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51"/>
      <c r="M618" s="5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51"/>
      <c r="M619" s="5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51"/>
      <c r="M620" s="5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51"/>
      <c r="M621" s="5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51"/>
      <c r="M622" s="5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51"/>
      <c r="M623" s="5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51"/>
      <c r="M624" s="5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51"/>
      <c r="M625" s="5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51"/>
      <c r="M626" s="5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51"/>
      <c r="M627" s="5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51"/>
      <c r="M628" s="5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51"/>
      <c r="M629" s="5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51"/>
      <c r="M630" s="5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51"/>
      <c r="M631" s="5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51"/>
      <c r="M632" s="5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51"/>
      <c r="M633" s="5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51"/>
      <c r="M634" s="5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51"/>
      <c r="M635" s="5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51"/>
      <c r="M636" s="5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51"/>
      <c r="M637" s="5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51"/>
      <c r="M638" s="5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51"/>
      <c r="M639" s="5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51"/>
      <c r="M640" s="5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51"/>
      <c r="M641" s="5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51"/>
      <c r="M642" s="5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51"/>
      <c r="M643" s="5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51"/>
      <c r="M644" s="5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51"/>
      <c r="M645" s="5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51"/>
      <c r="M646" s="5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51"/>
      <c r="M647" s="5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51"/>
      <c r="M648" s="5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51"/>
      <c r="M649" s="5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51"/>
      <c r="M650" s="5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51"/>
      <c r="M651" s="5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51"/>
      <c r="M652" s="5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51"/>
      <c r="M653" s="5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51"/>
      <c r="M654" s="5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51"/>
      <c r="M655" s="5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51"/>
      <c r="M656" s="5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51"/>
      <c r="M657" s="5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51"/>
      <c r="M658" s="5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51"/>
      <c r="M659" s="5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51"/>
      <c r="M660" s="5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51"/>
      <c r="M661" s="5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51"/>
      <c r="M662" s="5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51"/>
      <c r="M663" s="5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51"/>
      <c r="M664" s="5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51"/>
      <c r="M665" s="5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51"/>
      <c r="M666" s="5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51"/>
      <c r="M667" s="5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51"/>
      <c r="M668" s="5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51"/>
      <c r="M669" s="5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51"/>
      <c r="M670" s="5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51"/>
      <c r="M671" s="5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51"/>
      <c r="M672" s="5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51"/>
      <c r="M673" s="5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51"/>
      <c r="M674" s="5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51"/>
      <c r="M675" s="5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51"/>
      <c r="M676" s="5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51"/>
      <c r="M677" s="5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51"/>
      <c r="M678" s="5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51"/>
      <c r="M679" s="5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51"/>
      <c r="M680" s="5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51"/>
      <c r="M681" s="5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51"/>
      <c r="M682" s="5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51"/>
      <c r="M683" s="5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51"/>
      <c r="M684" s="5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51"/>
      <c r="M685" s="5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51"/>
      <c r="M686" s="5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51"/>
      <c r="M687" s="5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51"/>
      <c r="M688" s="5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51"/>
      <c r="M689" s="5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51"/>
      <c r="M690" s="5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51"/>
      <c r="M691" s="5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51"/>
      <c r="M692" s="5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51"/>
      <c r="M693" s="5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51"/>
      <c r="M694" s="5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51"/>
      <c r="M695" s="5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51"/>
      <c r="M696" s="5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51"/>
      <c r="M697" s="5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51"/>
      <c r="M698" s="5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51"/>
      <c r="M699" s="5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51"/>
      <c r="M700" s="5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51"/>
      <c r="M701" s="5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51"/>
      <c r="M702" s="5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51"/>
      <c r="M703" s="5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51"/>
      <c r="M704" s="5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51"/>
      <c r="M705" s="5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51"/>
      <c r="M706" s="5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51"/>
      <c r="M707" s="5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51"/>
      <c r="M708" s="5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51"/>
      <c r="M709" s="5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51"/>
      <c r="M710" s="5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51"/>
      <c r="M711" s="5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51"/>
      <c r="M712" s="5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51"/>
      <c r="M713" s="5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51"/>
      <c r="M714" s="5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51"/>
      <c r="M715" s="5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51"/>
      <c r="M716" s="5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51"/>
      <c r="M717" s="5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51"/>
      <c r="M718" s="5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51"/>
      <c r="M719" s="5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51"/>
      <c r="M720" s="5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51"/>
      <c r="M721" s="5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51"/>
      <c r="M722" s="5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51"/>
      <c r="M723" s="5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51"/>
      <c r="M724" s="5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51"/>
      <c r="M725" s="5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51"/>
      <c r="M726" s="5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51"/>
      <c r="M727" s="5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51"/>
      <c r="M728" s="5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51"/>
      <c r="M729" s="5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51"/>
      <c r="M730" s="5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51"/>
      <c r="M731" s="5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51"/>
      <c r="M732" s="5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51"/>
      <c r="M733" s="5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51"/>
      <c r="M734" s="5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51"/>
      <c r="M735" s="5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51"/>
      <c r="M736" s="5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51"/>
      <c r="M737" s="5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51"/>
      <c r="M738" s="5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51"/>
      <c r="M739" s="5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51"/>
      <c r="M740" s="5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51"/>
      <c r="M741" s="5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51"/>
      <c r="M742" s="5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51"/>
      <c r="M743" s="5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51"/>
      <c r="M744" s="5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51"/>
      <c r="M745" s="5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51"/>
      <c r="M746" s="5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51"/>
      <c r="M747" s="5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51"/>
      <c r="M748" s="5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51"/>
      <c r="M749" s="5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51"/>
      <c r="M750" s="5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51"/>
      <c r="M751" s="5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51"/>
      <c r="M752" s="5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51"/>
      <c r="M753" s="5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51"/>
      <c r="M754" s="5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51"/>
      <c r="M755" s="5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51"/>
      <c r="M756" s="5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51"/>
      <c r="M757" s="5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51"/>
      <c r="M758" s="5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51"/>
      <c r="M759" s="5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51"/>
      <c r="M760" s="5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51"/>
      <c r="M761" s="5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51"/>
      <c r="M762" s="5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51"/>
      <c r="M763" s="5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51"/>
      <c r="M764" s="5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51"/>
      <c r="M765" s="5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51"/>
      <c r="M766" s="5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51"/>
      <c r="M767" s="5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51"/>
      <c r="M768" s="5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51"/>
      <c r="M769" s="5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51"/>
      <c r="M770" s="5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51"/>
      <c r="M771" s="5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51"/>
      <c r="M772" s="5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51"/>
      <c r="M773" s="5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51"/>
      <c r="M774" s="5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51"/>
      <c r="M775" s="5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51"/>
      <c r="M776" s="5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51"/>
      <c r="M777" s="5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51"/>
      <c r="M778" s="5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51"/>
      <c r="M779" s="5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51"/>
      <c r="M780" s="5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51"/>
      <c r="M781" s="5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51"/>
      <c r="M782" s="5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51"/>
      <c r="M783" s="5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51"/>
      <c r="M784" s="5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51"/>
      <c r="M785" s="5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51"/>
      <c r="M786" s="5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51"/>
      <c r="M787" s="5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51"/>
      <c r="M788" s="5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51"/>
      <c r="M789" s="5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51"/>
      <c r="M790" s="5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51"/>
      <c r="M791" s="5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51"/>
      <c r="M792" s="5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51"/>
      <c r="M793" s="5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51"/>
      <c r="M794" s="5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51"/>
      <c r="M795" s="5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51"/>
      <c r="M796" s="5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51"/>
      <c r="M797" s="5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51"/>
      <c r="M798" s="5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51"/>
      <c r="M799" s="5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51"/>
      <c r="M800" s="5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51"/>
      <c r="M801" s="5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51"/>
      <c r="M802" s="5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51"/>
      <c r="M803" s="5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51"/>
      <c r="M804" s="5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51"/>
      <c r="M805" s="5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51"/>
      <c r="M806" s="5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51"/>
      <c r="M807" s="5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51"/>
      <c r="M808" s="5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51"/>
      <c r="M809" s="5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51"/>
      <c r="M810" s="5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51"/>
      <c r="M811" s="5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51"/>
      <c r="M812" s="5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51"/>
      <c r="M813" s="5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51"/>
      <c r="M814" s="5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51"/>
      <c r="M815" s="5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51"/>
      <c r="M816" s="5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51"/>
      <c r="M817" s="5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51"/>
      <c r="M818" s="5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51"/>
      <c r="M819" s="5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51"/>
      <c r="M820" s="5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51"/>
      <c r="M821" s="5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51"/>
      <c r="M822" s="5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51"/>
      <c r="M823" s="5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51"/>
      <c r="M824" s="5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51"/>
      <c r="M825" s="5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51"/>
      <c r="M826" s="5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51"/>
      <c r="M827" s="5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51"/>
      <c r="M828" s="5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51"/>
      <c r="M829" s="5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51"/>
      <c r="M830" s="5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51"/>
      <c r="M831" s="5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51"/>
      <c r="M832" s="5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51"/>
      <c r="M833" s="5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51"/>
      <c r="M834" s="5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51"/>
      <c r="M835" s="5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51"/>
      <c r="M836" s="5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51"/>
      <c r="M837" s="5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51"/>
      <c r="M838" s="5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51"/>
      <c r="M839" s="5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51"/>
      <c r="M840" s="5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51"/>
      <c r="M841" s="5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51"/>
      <c r="M842" s="5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51"/>
      <c r="M843" s="5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51"/>
      <c r="M844" s="5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51"/>
      <c r="M845" s="5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51"/>
      <c r="M846" s="5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51"/>
      <c r="M847" s="5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51"/>
      <c r="M848" s="5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51"/>
      <c r="M849" s="5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51"/>
      <c r="M850" s="5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51"/>
      <c r="M851" s="5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51"/>
      <c r="M852" s="5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51"/>
      <c r="M853" s="5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51"/>
      <c r="M854" s="5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51"/>
      <c r="M855" s="5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51"/>
      <c r="M856" s="5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51"/>
      <c r="M857" s="5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51"/>
      <c r="M858" s="5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51"/>
      <c r="M859" s="5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51"/>
      <c r="M860" s="5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51"/>
      <c r="M861" s="5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51"/>
      <c r="M862" s="59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51"/>
      <c r="M863" s="59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51"/>
      <c r="M864" s="59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51"/>
      <c r="M865" s="59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51"/>
      <c r="M866" s="59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51"/>
      <c r="M867" s="59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51"/>
      <c r="M868" s="59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51"/>
      <c r="M869" s="59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51"/>
      <c r="M870" s="59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51"/>
      <c r="M871" s="59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51"/>
      <c r="M872" s="59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51"/>
      <c r="M873" s="59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51"/>
      <c r="M874" s="59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51"/>
      <c r="M875" s="59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51"/>
      <c r="M876" s="59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51"/>
      <c r="M877" s="59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51"/>
      <c r="M878" s="59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51"/>
      <c r="M879" s="59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51"/>
      <c r="M880" s="59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51"/>
      <c r="M881" s="59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51"/>
      <c r="M882" s="59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51"/>
      <c r="M883" s="59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51"/>
      <c r="M884" s="59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51"/>
      <c r="M885" s="59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51"/>
      <c r="M886" s="59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51"/>
      <c r="M887" s="59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51"/>
      <c r="M888" s="59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51"/>
      <c r="M889" s="59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51"/>
      <c r="M890" s="59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51"/>
      <c r="M891" s="59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51"/>
      <c r="M892" s="59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51"/>
      <c r="M893" s="59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51"/>
      <c r="M894" s="59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51"/>
      <c r="M895" s="59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51"/>
      <c r="M896" s="59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51"/>
      <c r="M897" s="59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51"/>
      <c r="M898" s="59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51"/>
      <c r="M899" s="59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51"/>
      <c r="M900" s="59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51"/>
      <c r="M901" s="59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51"/>
      <c r="M902" s="5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51"/>
      <c r="M903" s="5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51"/>
      <c r="M904" s="5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51"/>
      <c r="M905" s="5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51"/>
      <c r="M906" s="59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51"/>
      <c r="M907" s="59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51"/>
      <c r="M908" s="59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51"/>
      <c r="M909" s="59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51"/>
      <c r="M910" s="59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51"/>
      <c r="M911" s="59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51"/>
      <c r="M912" s="59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51"/>
      <c r="M913" s="59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51"/>
      <c r="M914" s="59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51"/>
      <c r="M915" s="5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51"/>
      <c r="M916" s="5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51"/>
      <c r="M917" s="5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51"/>
      <c r="M918" s="59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51"/>
      <c r="M919" s="59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51"/>
      <c r="M920" s="59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51"/>
      <c r="M921" s="59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51"/>
      <c r="M922" s="59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51"/>
      <c r="M923" s="59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51"/>
      <c r="M924" s="59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51"/>
      <c r="M925" s="59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51"/>
      <c r="M926" s="59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51"/>
      <c r="M927" s="59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51"/>
      <c r="M928" s="59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51"/>
      <c r="M929" s="59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51"/>
      <c r="M930" s="59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51"/>
      <c r="M931" s="59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51"/>
      <c r="M932" s="59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51"/>
      <c r="M933" s="59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51"/>
      <c r="M934" s="59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51"/>
      <c r="M935" s="59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51"/>
      <c r="M936" s="59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51"/>
      <c r="M937" s="59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51"/>
      <c r="M938" s="5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51"/>
      <c r="M939" s="5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51"/>
      <c r="M940" s="5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51"/>
      <c r="M941" s="5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51"/>
      <c r="M942" s="5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51"/>
      <c r="M943" s="5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51"/>
      <c r="M944" s="5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51"/>
      <c r="M945" s="5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51"/>
      <c r="M946" s="5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51"/>
      <c r="M947" s="5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51"/>
      <c r="M948" s="5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51"/>
      <c r="M949" s="5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51"/>
      <c r="M950" s="5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51"/>
      <c r="M951" s="5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51"/>
      <c r="M952" s="5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51"/>
      <c r="M953" s="5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51"/>
      <c r="M954" s="59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51"/>
      <c r="M955" s="59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51"/>
      <c r="M956" s="59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51"/>
      <c r="M957" s="59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51"/>
      <c r="M958" s="59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51"/>
      <c r="M959" s="59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51"/>
      <c r="M960" s="59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51"/>
      <c r="M961" s="59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51"/>
      <c r="M962" s="59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51"/>
      <c r="M963" s="59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51"/>
      <c r="M964" s="59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51"/>
      <c r="M965" s="59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51"/>
      <c r="M966" s="59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51"/>
      <c r="M967" s="59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51"/>
      <c r="M968" s="59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51"/>
      <c r="M969" s="59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51"/>
      <c r="M970" s="59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51"/>
      <c r="M971" s="59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51"/>
      <c r="M972" s="59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51"/>
      <c r="M973" s="59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51"/>
      <c r="M974" s="5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51"/>
      <c r="M975" s="5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51"/>
      <c r="M976" s="5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51"/>
      <c r="M977" s="5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51"/>
      <c r="M978" s="5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51"/>
      <c r="M979" s="5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51"/>
      <c r="M980" s="5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51"/>
      <c r="M981" s="5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51"/>
      <c r="M982" s="5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51"/>
      <c r="M983" s="5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51"/>
      <c r="M984" s="5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51"/>
      <c r="M985" s="5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51"/>
      <c r="M986" s="5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51"/>
      <c r="M987" s="5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51"/>
      <c r="M988" s="5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51"/>
      <c r="M989" s="5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51"/>
      <c r="M990" s="59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51"/>
      <c r="M991" s="59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51"/>
      <c r="M992" s="5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51"/>
      <c r="M993" s="5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51"/>
      <c r="M994" s="5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51"/>
      <c r="M995" s="5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51"/>
      <c r="M996" s="5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51"/>
      <c r="M997" s="5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51"/>
      <c r="M998" s="5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51"/>
      <c r="M999" s="5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51"/>
      <c r="M1000" s="5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51"/>
      <c r="M1001" s="59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51"/>
      <c r="M1002" s="59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51"/>
      <c r="M1003" s="59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51"/>
      <c r="M1004" s="59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51"/>
      <c r="M1005" s="59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51"/>
      <c r="M1006" s="59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51"/>
      <c r="M1007" s="59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51"/>
      <c r="M1008" s="59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51"/>
      <c r="M1009" s="59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51"/>
      <c r="M1010" s="59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51"/>
      <c r="M1011" s="59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51"/>
      <c r="M1012" s="59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51"/>
      <c r="M1013" s="59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51"/>
      <c r="M1014" s="59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51"/>
      <c r="M1015" s="59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51"/>
      <c r="M1016" s="59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51"/>
      <c r="M1017" s="59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51"/>
      <c r="M1018" s="59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51"/>
      <c r="M1019" s="59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51"/>
      <c r="M1020" s="59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51"/>
      <c r="M1021" s="59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51"/>
      <c r="M1022" s="59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 spans="1:28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51"/>
      <c r="M1023" s="59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 spans="1:28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51"/>
      <c r="M1024" s="59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 spans="1:28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51"/>
      <c r="M1025" s="59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 spans="1:28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51"/>
      <c r="M1026" s="59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  <row r="1027" spans="1:28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51"/>
      <c r="M1027" s="59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</row>
    <row r="1028" spans="1:28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51"/>
      <c r="M1028" s="59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</row>
    <row r="1029" spans="1:28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51"/>
      <c r="M1029" s="59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</row>
    <row r="1030" spans="1:28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51"/>
      <c r="M1030" s="59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</row>
    <row r="1031" spans="1:28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51"/>
      <c r="M1031" s="59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</row>
    <row r="1032" spans="1:28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51"/>
      <c r="M1032" s="59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</row>
    <row r="1033" spans="1:28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51"/>
      <c r="M1033" s="59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</row>
    <row r="1034" spans="1:28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51"/>
      <c r="M1034" s="59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</row>
    <row r="1035" spans="1:28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51"/>
      <c r="M1035" s="59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</row>
    <row r="1036" spans="1:28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51"/>
      <c r="M1036" s="59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</row>
    <row r="1037" spans="1:28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51"/>
      <c r="M1037" s="59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</row>
    <row r="1038" spans="1:28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51"/>
      <c r="M1038" s="59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</row>
    <row r="1039" spans="1:28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51"/>
      <c r="M1039" s="59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</row>
    <row r="1040" spans="1:28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51"/>
      <c r="M1040" s="59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</row>
    <row r="1041" spans="1:28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51"/>
      <c r="M1041" s="59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</row>
    <row r="1042" spans="1:28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51"/>
      <c r="M1042" s="59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</row>
    <row r="1043" spans="1:28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51"/>
      <c r="M1043" s="59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</row>
    <row r="1044" spans="1:28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51"/>
      <c r="M1044" s="59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</row>
    <row r="1045" spans="1:28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51"/>
      <c r="M1045" s="59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</row>
    <row r="1046" spans="1:28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51"/>
      <c r="M1046" s="59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</row>
    <row r="1047" spans="1:28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51"/>
      <c r="M1047" s="59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</row>
    <row r="1048" spans="1:28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51"/>
      <c r="M1048" s="59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</row>
    <row r="1049" spans="1:28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51"/>
      <c r="M1049" s="59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</row>
    <row r="1050" spans="1:28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51"/>
      <c r="M1050" s="59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</row>
    <row r="1051" spans="1:28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51"/>
      <c r="M1051" s="59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</row>
    <row r="1052" spans="1:28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51"/>
      <c r="M1052" s="59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</row>
    <row r="1053" spans="1:28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51"/>
      <c r="M1053" s="59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</row>
    <row r="1054" spans="1:28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51"/>
      <c r="M1054" s="59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</row>
    <row r="1055" spans="1:28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51"/>
      <c r="M1055" s="59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</row>
    <row r="1056" spans="1:28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51"/>
      <c r="M1056" s="59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</row>
    <row r="1057" spans="1:28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51"/>
      <c r="M1057" s="59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</row>
    <row r="1058" spans="1:28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51"/>
      <c r="M1058" s="59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</row>
    <row r="1059" spans="1:28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51"/>
      <c r="M1059" s="59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</row>
    <row r="1060" spans="1:28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51"/>
      <c r="M1060" s="59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</row>
    <row r="1061" spans="1:28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51"/>
      <c r="M1061" s="59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</row>
    <row r="1062" spans="1:28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51"/>
      <c r="M1062" s="59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</row>
    <row r="1063" spans="1:28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51"/>
      <c r="M1063" s="59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</row>
    <row r="1064" spans="1:28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51"/>
      <c r="M1064" s="59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</row>
    <row r="1065" spans="1:28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51"/>
      <c r="M1065" s="59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</row>
    <row r="1066" spans="1:28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51"/>
      <c r="M1066" s="59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</row>
    <row r="1067" spans="1:28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51"/>
      <c r="M1067" s="59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</row>
    <row r="1068" spans="1:28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51"/>
      <c r="M1068" s="59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</row>
    <row r="1069" spans="1:28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51"/>
      <c r="M1069" s="59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</row>
    <row r="1070" spans="1:28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51"/>
      <c r="M1070" s="59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</row>
    <row r="1071" spans="1:28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51"/>
      <c r="M1071" s="59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</row>
    <row r="1072" spans="1:28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51"/>
      <c r="M1072" s="59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</row>
    <row r="1073" spans="1:28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51"/>
      <c r="M1073" s="59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</row>
    <row r="1074" spans="1:28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51"/>
      <c r="M1074" s="59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</row>
    <row r="1075" spans="1:28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51"/>
      <c r="M1075" s="59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</row>
    <row r="1076" spans="1:28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51"/>
      <c r="M1076" s="59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</row>
    <row r="1077" spans="1:28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51"/>
      <c r="M1077" s="59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</row>
    <row r="1078" spans="1:28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51"/>
      <c r="M1078" s="59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</row>
    <row r="1079" spans="1:28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51"/>
      <c r="M1079" s="59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</row>
    <row r="1080" spans="1:28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51"/>
      <c r="M1080" s="59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</row>
    <row r="1081" spans="1:28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51"/>
      <c r="M1081" s="59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</row>
    <row r="1082" spans="1:28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51"/>
      <c r="M1082" s="59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</row>
    <row r="1083" spans="1:28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51"/>
      <c r="M1083" s="59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</row>
    <row r="1084" spans="1:28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51"/>
      <c r="M1084" s="59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</row>
    <row r="1085" spans="1:28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51"/>
      <c r="M1085" s="59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</row>
    <row r="1086" spans="1:28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51"/>
      <c r="M1086" s="59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</row>
    <row r="1087" spans="1:28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51"/>
      <c r="M1087" s="59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</row>
    <row r="1088" spans="1:28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51"/>
      <c r="M1088" s="59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</row>
    <row r="1089" spans="1:28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51"/>
      <c r="M1089" s="59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</row>
    <row r="1090" spans="1:28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51"/>
      <c r="M1090" s="59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</row>
    <row r="1091" spans="1:28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51"/>
      <c r="M1091" s="59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</row>
    <row r="1092" spans="1:28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51"/>
      <c r="M1092" s="59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</row>
    <row r="1093" spans="1:28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51"/>
      <c r="M1093" s="59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</row>
    <row r="1094" spans="1:28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51"/>
      <c r="M1094" s="59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</row>
    <row r="1095" spans="1:28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51"/>
      <c r="M1095" s="59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</row>
    <row r="1096" spans="1:28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51"/>
      <c r="M1096" s="59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</row>
    <row r="1097" spans="1:28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51"/>
      <c r="M1097" s="59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</row>
    <row r="1098" spans="1:28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51"/>
      <c r="M1098" s="59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</row>
    <row r="1099" spans="1:28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51"/>
      <c r="M1099" s="59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</row>
    <row r="1100" spans="1:28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51"/>
      <c r="M1100" s="59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</row>
    <row r="1101" spans="1:28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51"/>
      <c r="M1101" s="59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</row>
    <row r="1102" spans="1:28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51"/>
      <c r="M1102" s="59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</row>
    <row r="1103" spans="1:28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51"/>
      <c r="M1103" s="59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</row>
    <row r="1104" spans="1:28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51"/>
      <c r="M1104" s="59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</row>
    <row r="1105" spans="1:28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51"/>
      <c r="M1105" s="59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</row>
    <row r="1106" spans="1:28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51"/>
      <c r="M1106" s="59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</row>
    <row r="1107" spans="1:28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51"/>
      <c r="M1107" s="59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</row>
    <row r="1108" spans="1:28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51"/>
      <c r="M1108" s="59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</row>
    <row r="1109" spans="1:28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51"/>
      <c r="M1109" s="59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</row>
    <row r="1110" spans="1:28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51"/>
      <c r="M1110" s="59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</row>
    <row r="1111" spans="1:28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51"/>
      <c r="M1111" s="59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</row>
    <row r="1112" spans="1:28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51"/>
      <c r="M1112" s="59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</row>
    <row r="1113" spans="1:28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51"/>
      <c r="M1113" s="59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</row>
    <row r="1114" spans="1:28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51"/>
      <c r="M1114" s="59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</row>
    <row r="1115" spans="1:28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51"/>
      <c r="M1115" s="59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</row>
    <row r="1116" spans="1:28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51"/>
      <c r="M1116" s="59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</row>
    <row r="1117" spans="1:28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51"/>
      <c r="M1117" s="59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</row>
    <row r="1118" spans="1:28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51"/>
      <c r="M1118" s="59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</row>
    <row r="1119" spans="1:28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51"/>
      <c r="M1119" s="59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</row>
    <row r="1120" spans="1:28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51"/>
      <c r="M1120" s="59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</row>
    <row r="1121" spans="1:28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51"/>
      <c r="M1121" s="59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</row>
    <row r="1122" spans="1:28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51"/>
      <c r="M1122" s="59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</row>
    <row r="1123" spans="1:28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51"/>
      <c r="M1123" s="59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</row>
    <row r="1124" spans="1:28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51"/>
      <c r="M1124" s="59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</row>
    <row r="1125" spans="1:28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51"/>
      <c r="M1125" s="59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</row>
    <row r="1126" spans="1:28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51"/>
      <c r="M1126" s="59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</row>
    <row r="1127" spans="1:28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51"/>
      <c r="M1127" s="59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</row>
    <row r="1128" spans="1:28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51"/>
      <c r="M1128" s="59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</row>
    <row r="1129" spans="1:28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51"/>
      <c r="M1129" s="59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</row>
    <row r="1130" spans="1:28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51"/>
      <c r="M1130" s="59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</row>
    <row r="1131" spans="1:28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51"/>
      <c r="M1131" s="59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</row>
    <row r="1132" spans="1:28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51"/>
      <c r="M1132" s="59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</row>
    <row r="1133" spans="1:28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51"/>
      <c r="M1133" s="59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</row>
    <row r="1134" spans="1:28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51"/>
      <c r="M1134" s="59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</row>
    <row r="1135" spans="1:28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51"/>
      <c r="M1135" s="59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</row>
    <row r="1136" spans="1:28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51"/>
      <c r="M1136" s="59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</row>
    <row r="1137" spans="1:28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51"/>
      <c r="M1137" s="59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</row>
    <row r="1138" spans="1:28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51"/>
      <c r="M1138" s="59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</row>
    <row r="1139" spans="1:28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51"/>
      <c r="M1139" s="59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</row>
    <row r="1140" spans="1:28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51"/>
      <c r="M1140" s="59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</row>
    <row r="1141" spans="1:28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51"/>
      <c r="M1141" s="59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</row>
    <row r="1142" spans="1:28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51"/>
      <c r="M1142" s="59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</row>
    <row r="1143" spans="1:28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51"/>
      <c r="M1143" s="59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</row>
    <row r="1144" spans="1:28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51"/>
      <c r="M1144" s="59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</row>
    <row r="1145" spans="1:28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51"/>
      <c r="M1145" s="59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</row>
    <row r="1146" spans="1:28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51"/>
      <c r="M1146" s="59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</row>
    <row r="1147" spans="1:28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51"/>
      <c r="M1147" s="59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</row>
    <row r="1148" spans="1:28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51"/>
      <c r="M1148" s="59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</row>
    <row r="1149" spans="1:28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51"/>
      <c r="M1149" s="59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</row>
    <row r="1150" spans="1:28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51"/>
      <c r="M1150" s="59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</row>
    <row r="1151" spans="1:28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51"/>
      <c r="M1151" s="59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</row>
    <row r="1152" spans="1:28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51"/>
      <c r="M1152" s="59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</row>
    <row r="1153" spans="1:28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51"/>
      <c r="M1153" s="59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</row>
    <row r="1154" spans="1:28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51"/>
      <c r="M1154" s="59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</row>
    <row r="1155" spans="1:28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51"/>
      <c r="M1155" s="59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</row>
    <row r="1156" spans="1:28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51"/>
      <c r="M1156" s="59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</row>
    <row r="1157" spans="1:28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51"/>
      <c r="M1157" s="59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</row>
    <row r="1158" spans="1:28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51"/>
      <c r="M1158" s="59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</row>
    <row r="1159" spans="1:28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51"/>
      <c r="M1159" s="59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</row>
    <row r="1160" spans="1:28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51"/>
      <c r="M1160" s="59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</row>
    <row r="1161" spans="1:28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51"/>
      <c r="M1161" s="59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</row>
    <row r="1162" spans="1:28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51"/>
      <c r="M1162" s="59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</row>
    <row r="1163" spans="1:28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51"/>
      <c r="M1163" s="59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</row>
    <row r="1164" spans="1:28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51"/>
      <c r="M1164" s="59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</row>
    <row r="1165" spans="1:28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51"/>
      <c r="M1165" s="59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</row>
    <row r="1166" spans="1:28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51"/>
      <c r="M1166" s="59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</row>
    <row r="1167" spans="1:28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51"/>
      <c r="M1167" s="59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</row>
    <row r="1168" spans="1:28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51"/>
      <c r="M1168" s="59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</row>
    <row r="1169" spans="1:28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51"/>
      <c r="M1169" s="59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</row>
    <row r="1170" spans="1:28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51"/>
      <c r="M1170" s="59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</row>
  </sheetData>
  <mergeCells count="1">
    <mergeCell ref="A1:M1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2"/>
  <sheetViews>
    <sheetView workbookViewId="0">
      <selection activeCell="D32" sqref="D32"/>
    </sheetView>
  </sheetViews>
  <sheetFormatPr defaultRowHeight="13.8" x14ac:dyDescent="0.3"/>
  <cols>
    <col min="2" max="2" width="13.5546875" customWidth="1"/>
    <col min="3" max="3" width="11.44140625" bestFit="1" customWidth="1"/>
    <col min="4" max="4" width="12.88671875" bestFit="1" customWidth="1"/>
    <col min="5" max="5" width="10.6640625" customWidth="1"/>
    <col min="11" max="11" width="11.44140625" bestFit="1" customWidth="1"/>
    <col min="12" max="12" width="12.109375" bestFit="1" customWidth="1"/>
  </cols>
  <sheetData>
    <row r="1" spans="1:25" ht="33" x14ac:dyDescent="0.3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6" x14ac:dyDescent="0.3">
      <c r="C2" s="2"/>
      <c r="D2" s="2"/>
      <c r="E2" s="3" t="s">
        <v>146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6" x14ac:dyDescent="0.3">
      <c r="A4" s="1" t="s">
        <v>0</v>
      </c>
      <c r="B4" s="1" t="s">
        <v>1</v>
      </c>
      <c r="C4" s="77" t="s">
        <v>36</v>
      </c>
      <c r="D4" s="29" t="s">
        <v>17</v>
      </c>
      <c r="E4" s="29" t="s">
        <v>2</v>
      </c>
      <c r="F4" s="30"/>
      <c r="G4" s="30"/>
      <c r="H4" s="30"/>
      <c r="I4" s="30"/>
      <c r="J4" s="30"/>
      <c r="K4" s="77" t="s">
        <v>36</v>
      </c>
      <c r="L4" s="2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6" x14ac:dyDescent="0.3">
      <c r="A5" s="18" t="s">
        <v>26</v>
      </c>
      <c r="B5" s="5"/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29" t="s">
        <v>11</v>
      </c>
      <c r="J5" s="29" t="s">
        <v>11</v>
      </c>
      <c r="K5" s="29" t="s">
        <v>12</v>
      </c>
      <c r="L5" s="29" t="s">
        <v>13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x14ac:dyDescent="0.3">
      <c r="A6" s="6">
        <v>35</v>
      </c>
      <c r="B6" s="24" t="s">
        <v>27</v>
      </c>
      <c r="C6" s="32"/>
      <c r="D6" s="32">
        <v>727.48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4">
        <f>SUM(D6:J6)</f>
        <v>727.48</v>
      </c>
      <c r="L6" s="35">
        <f>C6-K6</f>
        <v>-727.48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6" x14ac:dyDescent="0.3">
      <c r="A7" s="17"/>
      <c r="B7" s="22" t="s">
        <v>16</v>
      </c>
      <c r="C7" s="36">
        <f t="shared" ref="C7:K7" si="0">SUM(C6:C6)</f>
        <v>0</v>
      </c>
      <c r="D7" s="36">
        <f t="shared" si="0"/>
        <v>727.48</v>
      </c>
      <c r="E7" s="36">
        <f t="shared" si="0"/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727.48</v>
      </c>
      <c r="L7" s="36">
        <f>SUM(L6:L6)</f>
        <v>-727.48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x14ac:dyDescent="0.3">
      <c r="A8" s="2"/>
      <c r="B8" s="7"/>
      <c r="C8" s="37"/>
      <c r="D8" s="38"/>
      <c r="E8" s="28"/>
      <c r="F8" s="28"/>
      <c r="G8" s="28"/>
      <c r="H8" s="28"/>
      <c r="I8" s="28"/>
      <c r="J8" s="28"/>
      <c r="K8" s="28"/>
      <c r="L8" s="2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6" x14ac:dyDescent="0.3">
      <c r="A9" s="18" t="s">
        <v>28</v>
      </c>
      <c r="B9" s="5"/>
      <c r="C9" s="29" t="s">
        <v>5</v>
      </c>
      <c r="D9" s="29" t="s">
        <v>6</v>
      </c>
      <c r="E9" s="29" t="s">
        <v>7</v>
      </c>
      <c r="F9" s="29" t="s">
        <v>8</v>
      </c>
      <c r="G9" s="29" t="s">
        <v>9</v>
      </c>
      <c r="H9" s="29" t="s">
        <v>10</v>
      </c>
      <c r="I9" s="29" t="s">
        <v>11</v>
      </c>
      <c r="J9" s="29" t="s">
        <v>11</v>
      </c>
      <c r="K9" s="29" t="s">
        <v>12</v>
      </c>
      <c r="L9" s="29" t="s">
        <v>13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3">
      <c r="A10" s="9">
        <v>36</v>
      </c>
      <c r="B10" s="19" t="s">
        <v>29</v>
      </c>
      <c r="C10" s="34">
        <v>64226</v>
      </c>
      <c r="D10" s="34">
        <v>81246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4">
        <f>SUM(D10:J10)</f>
        <v>81246</v>
      </c>
      <c r="L10" s="34">
        <f>C10-K10</f>
        <v>-17020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3">
      <c r="A11" s="10">
        <v>38</v>
      </c>
      <c r="B11" s="20" t="s">
        <v>30</v>
      </c>
      <c r="C11" s="39"/>
      <c r="D11" s="39"/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34">
        <f>SUM(D11:J11)</f>
        <v>0</v>
      </c>
      <c r="L11" s="34">
        <f>C11-K11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3">
      <c r="A12" s="10">
        <v>39</v>
      </c>
      <c r="B12" s="21" t="s">
        <v>31</v>
      </c>
      <c r="C12" s="39">
        <v>0</v>
      </c>
      <c r="D12" s="39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34">
        <f>SUM(D12:J12)</f>
        <v>0</v>
      </c>
      <c r="L12" s="35">
        <f>C12-K12</f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3">
      <c r="A13" s="11">
        <v>40</v>
      </c>
      <c r="B13" s="78" t="s">
        <v>51</v>
      </c>
      <c r="C13" s="39">
        <v>0</v>
      </c>
      <c r="D13" s="39">
        <v>456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84">
        <f>SUM(D13:J13)</f>
        <v>456</v>
      </c>
      <c r="L13" s="35">
        <f>C13-K13</f>
        <v>-456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x14ac:dyDescent="0.3">
      <c r="A14" s="79"/>
      <c r="B14" s="80" t="s">
        <v>145</v>
      </c>
      <c r="C14" s="39">
        <v>5600</v>
      </c>
      <c r="D14" s="39">
        <v>3547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81">
        <v>0</v>
      </c>
      <c r="K14" s="84">
        <f t="shared" ref="K14:K15" si="1">SUM(D14:J14)</f>
        <v>3547</v>
      </c>
      <c r="L14" s="82">
        <f>C14-K14</f>
        <v>2053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x14ac:dyDescent="0.3">
      <c r="A15" s="79"/>
      <c r="B15" s="80" t="s">
        <v>132</v>
      </c>
      <c r="C15" s="40">
        <v>0</v>
      </c>
      <c r="D15" s="40">
        <v>126.14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81">
        <v>0</v>
      </c>
      <c r="K15" s="84">
        <f t="shared" si="1"/>
        <v>126.14</v>
      </c>
      <c r="L15" s="83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6" x14ac:dyDescent="0.3">
      <c r="A16" s="17"/>
      <c r="B16" s="22" t="s">
        <v>16</v>
      </c>
      <c r="C16" s="36">
        <f t="shared" ref="C16:J16" si="2">SUM(C10:C15)</f>
        <v>69826</v>
      </c>
      <c r="D16" s="36">
        <f t="shared" si="2"/>
        <v>85375.14</v>
      </c>
      <c r="E16" s="36">
        <f t="shared" si="2"/>
        <v>0</v>
      </c>
      <c r="F16" s="36">
        <f t="shared" si="2"/>
        <v>0</v>
      </c>
      <c r="G16" s="36">
        <f t="shared" si="2"/>
        <v>0</v>
      </c>
      <c r="H16" s="36">
        <f t="shared" si="2"/>
        <v>0</v>
      </c>
      <c r="I16" s="36">
        <f t="shared" si="2"/>
        <v>0</v>
      </c>
      <c r="J16" s="36">
        <f t="shared" si="2"/>
        <v>0</v>
      </c>
      <c r="K16" s="65">
        <f ca="1">SUM(K10:K21)</f>
        <v>55724.49</v>
      </c>
      <c r="L16" s="36">
        <f>SUM(L10:L15)</f>
        <v>-15423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x14ac:dyDescent="0.3">
      <c r="A17" s="2"/>
      <c r="B17" s="7"/>
      <c r="C17" s="37"/>
      <c r="D17" s="38"/>
      <c r="E17" s="28"/>
      <c r="F17" s="28"/>
      <c r="G17" s="28"/>
      <c r="H17" s="28"/>
      <c r="I17" s="28"/>
      <c r="J17" s="28"/>
      <c r="K17" s="28"/>
      <c r="L17" s="2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x14ac:dyDescent="0.3">
      <c r="A18" s="2"/>
      <c r="B18" s="2"/>
      <c r="C18" s="37"/>
      <c r="D18" s="37"/>
      <c r="E18" s="37"/>
      <c r="F18" s="37"/>
      <c r="G18" s="37"/>
      <c r="H18" s="37"/>
      <c r="I18" s="37"/>
      <c r="J18" s="37"/>
      <c r="K18" s="37"/>
      <c r="L18" s="2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6" x14ac:dyDescent="0.3">
      <c r="A19" s="2"/>
      <c r="B19" s="23" t="s">
        <v>25</v>
      </c>
      <c r="C19" s="41">
        <f t="shared" ref="C19:J19" si="3">C7+C16</f>
        <v>69826</v>
      </c>
      <c r="D19" s="41">
        <f t="shared" si="3"/>
        <v>86102.62</v>
      </c>
      <c r="E19" s="41">
        <f t="shared" si="3"/>
        <v>0</v>
      </c>
      <c r="F19" s="41">
        <f t="shared" si="3"/>
        <v>0</v>
      </c>
      <c r="G19" s="41">
        <f t="shared" si="3"/>
        <v>0</v>
      </c>
      <c r="H19" s="41">
        <f t="shared" si="3"/>
        <v>0</v>
      </c>
      <c r="I19" s="41">
        <f t="shared" si="3"/>
        <v>0</v>
      </c>
      <c r="J19" s="41">
        <f t="shared" si="3"/>
        <v>0</v>
      </c>
      <c r="K19" s="41">
        <f>SUM(D19:J19)</f>
        <v>86102.62</v>
      </c>
      <c r="L19" s="41">
        <f>L7+L16</f>
        <v>-16150.48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x14ac:dyDescent="0.3">
      <c r="A20" s="2"/>
      <c r="B20" s="2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6" x14ac:dyDescent="0.3">
      <c r="A21" s="2"/>
      <c r="B21" s="25" t="s">
        <v>30</v>
      </c>
      <c r="C21" s="42"/>
      <c r="D21" s="43">
        <v>9679.8799999999992</v>
      </c>
      <c r="E21" s="42"/>
      <c r="F21" s="42"/>
      <c r="G21" s="42"/>
      <c r="H21" s="42"/>
      <c r="I21" s="42"/>
      <c r="J21" s="42"/>
      <c r="K21" s="44">
        <f>D21</f>
        <v>9679.8799999999992</v>
      </c>
      <c r="L21" s="41">
        <f>K21</f>
        <v>9679.8799999999992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x14ac:dyDescent="0.3">
      <c r="A22" s="2"/>
      <c r="B22" s="2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6" x14ac:dyDescent="0.3">
      <c r="A23" s="2"/>
      <c r="B23" s="23" t="s">
        <v>32</v>
      </c>
      <c r="C23" s="41">
        <f>C19+C21</f>
        <v>69826</v>
      </c>
      <c r="D23" s="41">
        <f>D19+D21</f>
        <v>95782.5</v>
      </c>
      <c r="E23" s="41">
        <f t="shared" ref="E23:L23" si="4">E19+E21</f>
        <v>0</v>
      </c>
      <c r="F23" s="41">
        <f t="shared" si="4"/>
        <v>0</v>
      </c>
      <c r="G23" s="41">
        <f t="shared" si="4"/>
        <v>0</v>
      </c>
      <c r="H23" s="41">
        <f t="shared" si="4"/>
        <v>0</v>
      </c>
      <c r="I23" s="41">
        <f t="shared" si="4"/>
        <v>0</v>
      </c>
      <c r="J23" s="41">
        <f t="shared" si="4"/>
        <v>0</v>
      </c>
      <c r="K23" s="41">
        <f>SUM(K19+K21)</f>
        <v>95782.5</v>
      </c>
      <c r="L23" s="41">
        <f t="shared" si="4"/>
        <v>-6470.6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x14ac:dyDescent="0.3">
      <c r="A24" s="2"/>
      <c r="B24" s="2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16" t="s">
        <v>33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Payments</vt:lpstr>
      <vt:lpstr>Receipts</vt:lpstr>
      <vt:lpstr>Payments!Print_Area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Terris</dc:creator>
  <cp:lastModifiedBy>Steph Raine</cp:lastModifiedBy>
  <cp:lastPrinted>2025-12-11T16:45:25Z</cp:lastPrinted>
  <dcterms:created xsi:type="dcterms:W3CDTF">2024-11-07T19:00:48Z</dcterms:created>
  <dcterms:modified xsi:type="dcterms:W3CDTF">2026-01-12T10:22:08Z</dcterms:modified>
</cp:coreProperties>
</file>